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PE-APA\2021-2022- Vol tematico\#417 Prevosti\etapa 2\"/>
    </mc:Choice>
  </mc:AlternateContent>
  <xr:revisionPtr revIDLastSave="0" documentId="8_{0A0D58A1-79FE-4A52-880A-DD588CA12ACB}" xr6:coauthVersionLast="45" xr6:coauthVersionMax="45" xr10:uidLastSave="{00000000-0000-0000-0000-000000000000}"/>
  <bookViews>
    <workbookView xWindow="-108" yWindow="-108" windowWidth="23256" windowHeight="12576" firstSheet="8" activeTab="10" xr2:uid="{00000000-000D-0000-FFFF-FFFF00000000}"/>
  </bookViews>
  <sheets>
    <sheet name="CRANEO" sheetId="6" r:id="rId1"/>
    <sheet name="DIENTES" sheetId="2" r:id="rId2"/>
    <sheet name="DENTICIÓN DECIDUA" sheetId="7" r:id="rId3"/>
    <sheet name="POSTCRANEO APENDICULAR" sheetId="18" r:id="rId4"/>
    <sheet name="POSTCRANEO AXIAL" sheetId="19" r:id="rId5"/>
    <sheet name="Test de Variacion" sheetId="15" r:id="rId6"/>
    <sheet name="CV de T. platensis + &quot;C.&quot; gezi" sheetId="17" r:id="rId7"/>
    <sheet name="ESTADÍSTICA AENOCYON DIRUS" sheetId="20" r:id="rId8"/>
    <sheet name="Medidas L. culpaeus actuales" sheetId="9" r:id="rId9"/>
    <sheet name="Car. cual. L. gymnocercus" sheetId="16" r:id="rId10"/>
    <sheet name="Medidas Speothos venaticus" sheetId="21" r:id="rId11"/>
  </sheets>
  <calcPr calcId="191029"/>
</workbook>
</file>

<file path=xl/calcChain.xml><?xml version="1.0" encoding="utf-8"?>
<calcChain xmlns="http://schemas.openxmlformats.org/spreadsheetml/2006/main">
  <c r="AS84" i="2" l="1"/>
  <c r="AT84" i="2"/>
  <c r="AU84" i="2"/>
  <c r="AV84" i="2"/>
  <c r="AW84" i="2"/>
  <c r="AX84" i="2"/>
  <c r="AY84" i="2"/>
  <c r="AZ84" i="2"/>
  <c r="BA84" i="2"/>
  <c r="BB84" i="2"/>
  <c r="BC84" i="2"/>
  <c r="BD84" i="2"/>
  <c r="BE84" i="2"/>
  <c r="AS85" i="2"/>
  <c r="AT85" i="2"/>
  <c r="AT86" i="2" s="1"/>
  <c r="AU85" i="2"/>
  <c r="AU86" i="2" s="1"/>
  <c r="AV85" i="2"/>
  <c r="AV86" i="2" s="1"/>
  <c r="AW85" i="2"/>
  <c r="AX85" i="2"/>
  <c r="AY85" i="2"/>
  <c r="AZ85" i="2"/>
  <c r="BA85" i="2"/>
  <c r="BB85" i="2"/>
  <c r="BB86" i="2" s="1"/>
  <c r="BC85" i="2"/>
  <c r="BC86" i="2" s="1"/>
  <c r="BD85" i="2"/>
  <c r="BD86" i="2" s="1"/>
  <c r="BE85" i="2"/>
  <c r="AS86" i="2"/>
  <c r="AS87" i="2" s="1"/>
  <c r="AW86" i="2"/>
  <c r="AX86" i="2"/>
  <c r="AY86" i="2"/>
  <c r="BA86" i="2"/>
  <c r="BA87" i="2" s="1"/>
  <c r="BE86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AR90" i="2"/>
  <c r="AR89" i="2"/>
  <c r="AR88" i="2"/>
  <c r="AR85" i="2"/>
  <c r="AR84" i="2"/>
  <c r="AC64" i="6"/>
  <c r="AC62" i="6"/>
  <c r="AC59" i="6"/>
  <c r="AC58" i="6"/>
  <c r="BE87" i="2" l="1"/>
  <c r="AW87" i="2"/>
  <c r="BC87" i="2"/>
  <c r="AU87" i="2"/>
  <c r="AZ86" i="2"/>
  <c r="AZ87" i="2" s="1"/>
  <c r="BB87" i="2"/>
  <c r="AT87" i="2"/>
  <c r="AY87" i="2"/>
  <c r="AX87" i="2"/>
  <c r="BD87" i="2"/>
  <c r="AV87" i="2"/>
  <c r="AI11" i="21"/>
  <c r="AJ11" i="21"/>
  <c r="AI12" i="21"/>
  <c r="AJ12" i="21"/>
  <c r="AJ13" i="21"/>
  <c r="AJ14" i="21" s="1"/>
  <c r="AI15" i="21"/>
  <c r="AJ15" i="21"/>
  <c r="AI16" i="21"/>
  <c r="AJ16" i="21"/>
  <c r="AI17" i="21"/>
  <c r="AJ17" i="21"/>
  <c r="AE11" i="21"/>
  <c r="AE12" i="21"/>
  <c r="AE15" i="21"/>
  <c r="AE16" i="21"/>
  <c r="AE17" i="21"/>
  <c r="Z11" i="21"/>
  <c r="AA11" i="21"/>
  <c r="Z12" i="21"/>
  <c r="AA12" i="21"/>
  <c r="AA13" i="21" s="1"/>
  <c r="AA14" i="21" s="1"/>
  <c r="Z15" i="21"/>
  <c r="AA15" i="21"/>
  <c r="Z16" i="21"/>
  <c r="AA16" i="21"/>
  <c r="Z17" i="21"/>
  <c r="AA17" i="21"/>
  <c r="AH17" i="21"/>
  <c r="AG17" i="21"/>
  <c r="AF17" i="21"/>
  <c r="AD17" i="21"/>
  <c r="AC17" i="21"/>
  <c r="AB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AH16" i="21"/>
  <c r="AG16" i="21"/>
  <c r="AF16" i="21"/>
  <c r="AD16" i="21"/>
  <c r="AC16" i="21"/>
  <c r="AB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AH15" i="21"/>
  <c r="AG15" i="21"/>
  <c r="AF15" i="21"/>
  <c r="AD15" i="21"/>
  <c r="AC15" i="21"/>
  <c r="AB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AH12" i="21"/>
  <c r="AG12" i="21"/>
  <c r="AF12" i="21"/>
  <c r="AD12" i="21"/>
  <c r="AC12" i="21"/>
  <c r="AB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H11" i="21"/>
  <c r="AG11" i="21"/>
  <c r="AG13" i="21" s="1"/>
  <c r="AG14" i="21" s="1"/>
  <c r="AF11" i="21"/>
  <c r="AD11" i="21"/>
  <c r="AC11" i="21"/>
  <c r="AB11" i="21"/>
  <c r="Y11" i="21"/>
  <c r="X11" i="21"/>
  <c r="W11" i="21"/>
  <c r="V11" i="21"/>
  <c r="V13" i="21" s="1"/>
  <c r="V14" i="21" s="1"/>
  <c r="U11" i="21"/>
  <c r="T11" i="21"/>
  <c r="S11" i="21"/>
  <c r="R11" i="21"/>
  <c r="Q11" i="21"/>
  <c r="P11" i="21"/>
  <c r="O11" i="21"/>
  <c r="N11" i="21"/>
  <c r="N13" i="21" s="1"/>
  <c r="N14" i="21" s="1"/>
  <c r="M11" i="21"/>
  <c r="L11" i="21"/>
  <c r="K11" i="21"/>
  <c r="J11" i="21"/>
  <c r="I11" i="21"/>
  <c r="H11" i="21"/>
  <c r="G11" i="21"/>
  <c r="F11" i="21"/>
  <c r="F13" i="21" s="1"/>
  <c r="F14" i="21" s="1"/>
  <c r="E11" i="21"/>
  <c r="D11" i="21"/>
  <c r="C11" i="21"/>
  <c r="AE13" i="21" l="1"/>
  <c r="AE14" i="21"/>
  <c r="Z13" i="21"/>
  <c r="Z14" i="21" s="1"/>
  <c r="AD13" i="21"/>
  <c r="AD14" i="21" s="1"/>
  <c r="AI13" i="21"/>
  <c r="AI14" i="21" s="1"/>
  <c r="D13" i="21"/>
  <c r="D14" i="21" s="1"/>
  <c r="T13" i="21"/>
  <c r="T14" i="21" s="1"/>
  <c r="J13" i="21"/>
  <c r="J14" i="21" s="1"/>
  <c r="R13" i="21"/>
  <c r="R14" i="21" s="1"/>
  <c r="AB13" i="21"/>
  <c r="AB14" i="21" s="1"/>
  <c r="AH13" i="21"/>
  <c r="AH14" i="21" s="1"/>
  <c r="L13" i="21"/>
  <c r="L14" i="21" s="1"/>
  <c r="I13" i="21"/>
  <c r="I14" i="21" s="1"/>
  <c r="Q13" i="21"/>
  <c r="Q14" i="21" s="1"/>
  <c r="Y13" i="21"/>
  <c r="Y14" i="21" s="1"/>
  <c r="W13" i="21"/>
  <c r="W14" i="21" s="1"/>
  <c r="O13" i="21"/>
  <c r="O14" i="21" s="1"/>
  <c r="G13" i="21"/>
  <c r="G14" i="21" s="1"/>
  <c r="H13" i="21"/>
  <c r="H14" i="21" s="1"/>
  <c r="P13" i="21"/>
  <c r="P14" i="21" s="1"/>
  <c r="X13" i="21"/>
  <c r="X14" i="21" s="1"/>
  <c r="C13" i="21"/>
  <c r="C14" i="21" s="1"/>
  <c r="K13" i="21"/>
  <c r="K14" i="21" s="1"/>
  <c r="S13" i="21"/>
  <c r="S14" i="21" s="1"/>
  <c r="AC13" i="21"/>
  <c r="AC14" i="21" s="1"/>
  <c r="E13" i="21"/>
  <c r="E14" i="21" s="1"/>
  <c r="M13" i="21"/>
  <c r="M14" i="21" s="1"/>
  <c r="U13" i="21"/>
  <c r="U14" i="21" s="1"/>
  <c r="AF13" i="21"/>
  <c r="AF14" i="21" s="1"/>
  <c r="H45" i="16"/>
  <c r="I45" i="16" s="1"/>
  <c r="J45" i="16" s="1"/>
  <c r="K45" i="16" s="1"/>
  <c r="L45" i="16" s="1"/>
  <c r="M45" i="16" s="1"/>
  <c r="N45" i="16" s="1"/>
  <c r="O45" i="16" s="1"/>
  <c r="P45" i="16" s="1"/>
  <c r="Q45" i="16" s="1"/>
  <c r="R45" i="16" s="1"/>
  <c r="S45" i="16" s="1"/>
  <c r="T45" i="16" s="1"/>
  <c r="U45" i="16" s="1"/>
  <c r="V45" i="16" s="1"/>
  <c r="W45" i="16" s="1"/>
  <c r="X45" i="16" s="1"/>
  <c r="Y45" i="16" s="1"/>
  <c r="Z45" i="16" s="1"/>
  <c r="AA45" i="16" s="1"/>
  <c r="AB45" i="16" s="1"/>
  <c r="AC45" i="16" s="1"/>
  <c r="AD45" i="16" s="1"/>
  <c r="AE45" i="16" s="1"/>
  <c r="AF45" i="16" s="1"/>
  <c r="AG45" i="16" s="1"/>
  <c r="AH45" i="16" s="1"/>
  <c r="AI45" i="16" s="1"/>
  <c r="AJ45" i="16" s="1"/>
  <c r="AK45" i="16" s="1"/>
  <c r="AL45" i="16" s="1"/>
  <c r="AM45" i="16" s="1"/>
  <c r="AN45" i="16" s="1"/>
  <c r="AV116" i="9"/>
  <c r="AU116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E116" i="9"/>
  <c r="AD116" i="9"/>
  <c r="AC116" i="9"/>
  <c r="AB116" i="9"/>
  <c r="AA116" i="9"/>
  <c r="Z116" i="9"/>
  <c r="Y116" i="9"/>
  <c r="X116" i="9"/>
  <c r="W116" i="9"/>
  <c r="V116" i="9"/>
  <c r="U116" i="9"/>
  <c r="T116" i="9"/>
  <c r="S116" i="9"/>
  <c r="Q116" i="9"/>
  <c r="P116" i="9"/>
  <c r="O116" i="9"/>
  <c r="N116" i="9"/>
  <c r="M116" i="9"/>
  <c r="L116" i="9"/>
  <c r="J116" i="9"/>
  <c r="I116" i="9"/>
  <c r="H116" i="9"/>
  <c r="G116" i="9"/>
  <c r="E116" i="9"/>
  <c r="D116" i="9"/>
  <c r="AV115" i="9"/>
  <c r="AU115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E115" i="9"/>
  <c r="AD115" i="9"/>
  <c r="AC115" i="9"/>
  <c r="AB115" i="9"/>
  <c r="AA115" i="9"/>
  <c r="Z115" i="9"/>
  <c r="Y115" i="9"/>
  <c r="X115" i="9"/>
  <c r="W115" i="9"/>
  <c r="V115" i="9"/>
  <c r="U115" i="9"/>
  <c r="T115" i="9"/>
  <c r="S115" i="9"/>
  <c r="Q115" i="9"/>
  <c r="P115" i="9"/>
  <c r="O115" i="9"/>
  <c r="N115" i="9"/>
  <c r="M115" i="9"/>
  <c r="L115" i="9"/>
  <c r="J115" i="9"/>
  <c r="I115" i="9"/>
  <c r="H115" i="9"/>
  <c r="G115" i="9"/>
  <c r="E115" i="9"/>
  <c r="D115" i="9"/>
  <c r="AV114" i="9"/>
  <c r="AU114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E114" i="9"/>
  <c r="AD114" i="9"/>
  <c r="AC114" i="9"/>
  <c r="AB114" i="9"/>
  <c r="AA114" i="9"/>
  <c r="Z114" i="9"/>
  <c r="Y114" i="9"/>
  <c r="X114" i="9"/>
  <c r="W114" i="9"/>
  <c r="V114" i="9"/>
  <c r="U114" i="9"/>
  <c r="T114" i="9"/>
  <c r="S114" i="9"/>
  <c r="Q114" i="9"/>
  <c r="P114" i="9"/>
  <c r="O114" i="9"/>
  <c r="N114" i="9"/>
  <c r="M114" i="9"/>
  <c r="L114" i="9"/>
  <c r="J114" i="9"/>
  <c r="I114" i="9"/>
  <c r="H114" i="9"/>
  <c r="G114" i="9"/>
  <c r="E114" i="9"/>
  <c r="D114" i="9"/>
  <c r="AV111" i="9"/>
  <c r="AU111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E111" i="9"/>
  <c r="AD111" i="9"/>
  <c r="AC111" i="9"/>
  <c r="AB111" i="9"/>
  <c r="AA111" i="9"/>
  <c r="Z111" i="9"/>
  <c r="Y111" i="9"/>
  <c r="X111" i="9"/>
  <c r="W111" i="9"/>
  <c r="V111" i="9"/>
  <c r="U111" i="9"/>
  <c r="T111" i="9"/>
  <c r="S111" i="9"/>
  <c r="Q111" i="9"/>
  <c r="P111" i="9"/>
  <c r="O111" i="9"/>
  <c r="N111" i="9"/>
  <c r="M111" i="9"/>
  <c r="L111" i="9"/>
  <c r="J111" i="9"/>
  <c r="I111" i="9"/>
  <c r="H111" i="9"/>
  <c r="G111" i="9"/>
  <c r="G112" i="9" s="1"/>
  <c r="G113" i="9" s="1"/>
  <c r="E111" i="9"/>
  <c r="D111" i="9"/>
  <c r="AV110" i="9"/>
  <c r="AU110" i="9"/>
  <c r="AT110" i="9"/>
  <c r="AS110" i="9"/>
  <c r="AR110" i="9"/>
  <c r="AQ110" i="9"/>
  <c r="AP110" i="9"/>
  <c r="AP112" i="9" s="1"/>
  <c r="AP113" i="9" s="1"/>
  <c r="AO110" i="9"/>
  <c r="AN110" i="9"/>
  <c r="AM110" i="9"/>
  <c r="AL110" i="9"/>
  <c r="AK110" i="9"/>
  <c r="AJ110" i="9"/>
  <c r="AI110" i="9"/>
  <c r="AH110" i="9"/>
  <c r="AH112" i="9" s="1"/>
  <c r="AH113" i="9" s="1"/>
  <c r="AG110" i="9"/>
  <c r="AF110" i="9"/>
  <c r="AE110" i="9"/>
  <c r="AD110" i="9"/>
  <c r="AC110" i="9"/>
  <c r="AB110" i="9"/>
  <c r="AA110" i="9"/>
  <c r="Z110" i="9"/>
  <c r="Z112" i="9" s="1"/>
  <c r="Z113" i="9" s="1"/>
  <c r="Y110" i="9"/>
  <c r="X110" i="9"/>
  <c r="W110" i="9"/>
  <c r="V110" i="9"/>
  <c r="U110" i="9"/>
  <c r="T110" i="9"/>
  <c r="S110" i="9"/>
  <c r="Q110" i="9"/>
  <c r="Q112" i="9" s="1"/>
  <c r="Q113" i="9" s="1"/>
  <c r="P110" i="9"/>
  <c r="O110" i="9"/>
  <c r="N110" i="9"/>
  <c r="M110" i="9"/>
  <c r="L110" i="9"/>
  <c r="J110" i="9"/>
  <c r="I110" i="9"/>
  <c r="H110" i="9"/>
  <c r="H112" i="9" s="1"/>
  <c r="H113" i="9" s="1"/>
  <c r="G110" i="9"/>
  <c r="E110" i="9"/>
  <c r="D110" i="9"/>
  <c r="F98" i="9"/>
  <c r="R92" i="9"/>
  <c r="F90" i="9"/>
  <c r="F79" i="9"/>
  <c r="F75" i="9"/>
  <c r="F74" i="9"/>
  <c r="F73" i="9"/>
  <c r="F72" i="9"/>
  <c r="F63" i="9"/>
  <c r="R45" i="9"/>
  <c r="R40" i="9"/>
  <c r="K24" i="9"/>
  <c r="K115" i="9" s="1"/>
  <c r="R114" i="9" l="1"/>
  <c r="P112" i="9"/>
  <c r="P113" i="9" s="1"/>
  <c r="Y112" i="9"/>
  <c r="Y113" i="9" s="1"/>
  <c r="AG112" i="9"/>
  <c r="AG113" i="9" s="1"/>
  <c r="AO112" i="9"/>
  <c r="AO113" i="9" s="1"/>
  <c r="S112" i="9"/>
  <c r="S113" i="9" s="1"/>
  <c r="W112" i="9"/>
  <c r="W113" i="9" s="1"/>
  <c r="AA112" i="9"/>
  <c r="AA113" i="9" s="1"/>
  <c r="AE112" i="9"/>
  <c r="AE113" i="9" s="1"/>
  <c r="AI112" i="9"/>
  <c r="AI113" i="9" s="1"/>
  <c r="AM112" i="9"/>
  <c r="AM113" i="9" s="1"/>
  <c r="AQ112" i="9"/>
  <c r="AQ113" i="9" s="1"/>
  <c r="AU112" i="9"/>
  <c r="AU113" i="9" s="1"/>
  <c r="F110" i="9"/>
  <c r="O112" i="9"/>
  <c r="O113" i="9" s="1"/>
  <c r="T112" i="9"/>
  <c r="T113" i="9" s="1"/>
  <c r="AB112" i="9"/>
  <c r="AB113" i="9" s="1"/>
  <c r="AJ112" i="9"/>
  <c r="AJ113" i="9" s="1"/>
  <c r="AR112" i="9"/>
  <c r="AR113" i="9" s="1"/>
  <c r="U112" i="9"/>
  <c r="U113" i="9" s="1"/>
  <c r="AC112" i="9"/>
  <c r="AC113" i="9" s="1"/>
  <c r="AK112" i="9"/>
  <c r="AK113" i="9" s="1"/>
  <c r="AS112" i="9"/>
  <c r="AS113" i="9" s="1"/>
  <c r="X112" i="9"/>
  <c r="X113" i="9" s="1"/>
  <c r="AF112" i="9"/>
  <c r="AF113" i="9" s="1"/>
  <c r="AN112" i="9"/>
  <c r="AN113" i="9" s="1"/>
  <c r="AV112" i="9"/>
  <c r="AV113" i="9" s="1"/>
  <c r="M112" i="9"/>
  <c r="M113" i="9" s="1"/>
  <c r="V112" i="9"/>
  <c r="V113" i="9" s="1"/>
  <c r="AD112" i="9"/>
  <c r="AD113" i="9" s="1"/>
  <c r="AL112" i="9"/>
  <c r="AL113" i="9" s="1"/>
  <c r="AT112" i="9"/>
  <c r="AT113" i="9" s="1"/>
  <c r="N112" i="9"/>
  <c r="N113" i="9" s="1"/>
  <c r="E112" i="9"/>
  <c r="E113" i="9" s="1"/>
  <c r="L112" i="9"/>
  <c r="L113" i="9" s="1"/>
  <c r="J112" i="9"/>
  <c r="J113" i="9" s="1"/>
  <c r="D112" i="9"/>
  <c r="D113" i="9" s="1"/>
  <c r="I112" i="9"/>
  <c r="I113" i="9" s="1"/>
  <c r="K110" i="9"/>
  <c r="R111" i="9"/>
  <c r="K114" i="9"/>
  <c r="F115" i="9"/>
  <c r="R115" i="9"/>
  <c r="K111" i="9"/>
  <c r="R116" i="9"/>
  <c r="K116" i="9"/>
  <c r="F114" i="9"/>
  <c r="R110" i="9"/>
  <c r="F111" i="9"/>
  <c r="F116" i="9"/>
  <c r="F112" i="9" l="1"/>
  <c r="F113" i="9" s="1"/>
  <c r="K112" i="9"/>
  <c r="K113" i="9" s="1"/>
  <c r="R112" i="9"/>
  <c r="R113" i="9" s="1"/>
  <c r="E92" i="6" l="1"/>
  <c r="G252" i="2"/>
  <c r="H252" i="2"/>
  <c r="I252" i="2"/>
  <c r="J252" i="2"/>
  <c r="K252" i="2"/>
  <c r="L252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AB252" i="2"/>
  <c r="AC252" i="2"/>
  <c r="AD252" i="2"/>
  <c r="AE252" i="2"/>
  <c r="AF252" i="2"/>
  <c r="AG252" i="2"/>
  <c r="AH252" i="2"/>
  <c r="AI252" i="2"/>
  <c r="AJ252" i="2"/>
  <c r="AK252" i="2"/>
  <c r="AL252" i="2"/>
  <c r="AM252" i="2"/>
  <c r="AN252" i="2"/>
  <c r="AO252" i="2"/>
  <c r="AP252" i="2"/>
  <c r="AQ252" i="2"/>
  <c r="AR252" i="2"/>
  <c r="AS252" i="2"/>
  <c r="AT252" i="2"/>
  <c r="AU252" i="2"/>
  <c r="AV252" i="2"/>
  <c r="AW252" i="2"/>
  <c r="AX252" i="2"/>
  <c r="AY252" i="2"/>
  <c r="AZ252" i="2"/>
  <c r="BA252" i="2"/>
  <c r="BB252" i="2"/>
  <c r="BC252" i="2"/>
  <c r="BD252" i="2"/>
  <c r="BE252" i="2"/>
  <c r="G253" i="2"/>
  <c r="G254" i="2" s="1"/>
  <c r="H253" i="2"/>
  <c r="I253" i="2"/>
  <c r="J253" i="2"/>
  <c r="K253" i="2"/>
  <c r="L253" i="2"/>
  <c r="M253" i="2"/>
  <c r="N253" i="2"/>
  <c r="O253" i="2"/>
  <c r="O254" i="2" s="1"/>
  <c r="P253" i="2"/>
  <c r="Q253" i="2"/>
  <c r="R253" i="2"/>
  <c r="S253" i="2"/>
  <c r="T253" i="2"/>
  <c r="U253" i="2"/>
  <c r="V253" i="2"/>
  <c r="W253" i="2"/>
  <c r="W254" i="2" s="1"/>
  <c r="X253" i="2"/>
  <c r="Y253" i="2"/>
  <c r="Z253" i="2"/>
  <c r="AA253" i="2"/>
  <c r="AB253" i="2"/>
  <c r="AC253" i="2"/>
  <c r="AD253" i="2"/>
  <c r="AE253" i="2"/>
  <c r="AE254" i="2" s="1"/>
  <c r="AF253" i="2"/>
  <c r="AJ253" i="2"/>
  <c r="AJ254" i="2" s="1"/>
  <c r="AK253" i="2"/>
  <c r="AK254" i="2" s="1"/>
  <c r="AL253" i="2"/>
  <c r="AM253" i="2"/>
  <c r="AM254" i="2" s="1"/>
  <c r="AN253" i="2"/>
  <c r="AN254" i="2" s="1"/>
  <c r="AO253" i="2"/>
  <c r="AO254" i="2" s="1"/>
  <c r="AP253" i="2"/>
  <c r="AP254" i="2" s="1"/>
  <c r="AQ253" i="2"/>
  <c r="AQ254" i="2" s="1"/>
  <c r="AR253" i="2"/>
  <c r="AR254" i="2" s="1"/>
  <c r="AS253" i="2"/>
  <c r="AS254" i="2" s="1"/>
  <c r="AT253" i="2"/>
  <c r="AU253" i="2"/>
  <c r="AU254" i="2" s="1"/>
  <c r="AV253" i="2"/>
  <c r="AV254" i="2" s="1"/>
  <c r="AW253" i="2"/>
  <c r="AW254" i="2" s="1"/>
  <c r="AX253" i="2"/>
  <c r="AX254" i="2" s="1"/>
  <c r="AY253" i="2"/>
  <c r="AY254" i="2" s="1"/>
  <c r="AZ253" i="2"/>
  <c r="AZ254" i="2" s="1"/>
  <c r="BA253" i="2"/>
  <c r="BA254" i="2" s="1"/>
  <c r="BB253" i="2"/>
  <c r="BB254" i="2" s="1"/>
  <c r="BC253" i="2"/>
  <c r="BC254" i="2" s="1"/>
  <c r="BD253" i="2"/>
  <c r="BD254" i="2" s="1"/>
  <c r="BE253" i="2"/>
  <c r="BE254" i="2" s="1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AB258" i="2"/>
  <c r="AC258" i="2"/>
  <c r="AD258" i="2"/>
  <c r="AE258" i="2"/>
  <c r="AF258" i="2"/>
  <c r="AG258" i="2"/>
  <c r="AH258" i="2"/>
  <c r="AI258" i="2"/>
  <c r="AJ258" i="2"/>
  <c r="AK258" i="2"/>
  <c r="AL258" i="2"/>
  <c r="AM258" i="2"/>
  <c r="AN258" i="2"/>
  <c r="AO258" i="2"/>
  <c r="AP258" i="2"/>
  <c r="AQ258" i="2"/>
  <c r="AR258" i="2"/>
  <c r="AS258" i="2"/>
  <c r="AT258" i="2"/>
  <c r="AU258" i="2"/>
  <c r="AV258" i="2"/>
  <c r="AW258" i="2"/>
  <c r="AX258" i="2"/>
  <c r="AY258" i="2"/>
  <c r="AZ258" i="2"/>
  <c r="BA258" i="2"/>
  <c r="BB258" i="2"/>
  <c r="BC258" i="2"/>
  <c r="BD258" i="2"/>
  <c r="BE258" i="2"/>
  <c r="G259" i="2"/>
  <c r="H259" i="2"/>
  <c r="I259" i="2"/>
  <c r="J259" i="2"/>
  <c r="K259" i="2"/>
  <c r="L259" i="2"/>
  <c r="M259" i="2"/>
  <c r="N259" i="2"/>
  <c r="O259" i="2"/>
  <c r="P259" i="2"/>
  <c r="Q259" i="2"/>
  <c r="R259" i="2"/>
  <c r="S259" i="2"/>
  <c r="T259" i="2"/>
  <c r="U259" i="2"/>
  <c r="V259" i="2"/>
  <c r="W259" i="2"/>
  <c r="X259" i="2"/>
  <c r="Y259" i="2"/>
  <c r="Z259" i="2"/>
  <c r="AA259" i="2"/>
  <c r="AB259" i="2"/>
  <c r="AC259" i="2"/>
  <c r="AD259" i="2"/>
  <c r="AE259" i="2"/>
  <c r="AF259" i="2"/>
  <c r="AG259" i="2"/>
  <c r="AH259" i="2"/>
  <c r="AI259" i="2"/>
  <c r="AJ259" i="2"/>
  <c r="AK259" i="2"/>
  <c r="AL259" i="2"/>
  <c r="AM259" i="2"/>
  <c r="AN259" i="2"/>
  <c r="AO259" i="2"/>
  <c r="AP259" i="2"/>
  <c r="AQ259" i="2"/>
  <c r="AR259" i="2"/>
  <c r="AS259" i="2"/>
  <c r="AT259" i="2"/>
  <c r="AU259" i="2"/>
  <c r="AV259" i="2"/>
  <c r="AW259" i="2"/>
  <c r="AX259" i="2"/>
  <c r="AY259" i="2"/>
  <c r="AZ259" i="2"/>
  <c r="BA259" i="2"/>
  <c r="BB259" i="2"/>
  <c r="BC259" i="2"/>
  <c r="BD259" i="2"/>
  <c r="BE259" i="2"/>
  <c r="E252" i="2"/>
  <c r="E253" i="2"/>
  <c r="E254" i="2" s="1"/>
  <c r="E257" i="2"/>
  <c r="E258" i="2"/>
  <c r="E259" i="2"/>
  <c r="F258" i="2"/>
  <c r="F257" i="2"/>
  <c r="F259" i="2"/>
  <c r="F253" i="2"/>
  <c r="F252" i="2"/>
  <c r="AB254" i="2" l="1"/>
  <c r="AB255" i="2" s="1"/>
  <c r="T254" i="2"/>
  <c r="E255" i="2"/>
  <c r="J254" i="2"/>
  <c r="J255" i="2" s="1"/>
  <c r="AF254" i="2"/>
  <c r="AF255" i="2" s="1"/>
  <c r="X254" i="2"/>
  <c r="P254" i="2"/>
  <c r="P255" i="2" s="1"/>
  <c r="H254" i="2"/>
  <c r="H255" i="2" s="1"/>
  <c r="R254" i="2"/>
  <c r="R255" i="2" s="1"/>
  <c r="AC254" i="2"/>
  <c r="AC255" i="2" s="1"/>
  <c r="U254" i="2"/>
  <c r="U255" i="2" s="1"/>
  <c r="L254" i="2"/>
  <c r="L255" i="2" s="1"/>
  <c r="AA254" i="2"/>
  <c r="AA255" i="2" s="1"/>
  <c r="S254" i="2"/>
  <c r="S255" i="2" s="1"/>
  <c r="K254" i="2"/>
  <c r="K255" i="2" s="1"/>
  <c r="BA255" i="2"/>
  <c r="Z254" i="2"/>
  <c r="Z255" i="2" s="1"/>
  <c r="AY255" i="2"/>
  <c r="AQ255" i="2"/>
  <c r="AN255" i="2"/>
  <c r="BB255" i="2"/>
  <c r="AZ255" i="2"/>
  <c r="AR255" i="2"/>
  <c r="AJ255" i="2"/>
  <c r="Y254" i="2"/>
  <c r="Y255" i="2" s="1"/>
  <c r="Q254" i="2"/>
  <c r="Q255" i="2" s="1"/>
  <c r="I254" i="2"/>
  <c r="I255" i="2" s="1"/>
  <c r="AK255" i="2"/>
  <c r="X255" i="2"/>
  <c r="AE255" i="2"/>
  <c r="W255" i="2"/>
  <c r="O255" i="2"/>
  <c r="G255" i="2"/>
  <c r="BE255" i="2"/>
  <c r="AW255" i="2"/>
  <c r="AO255" i="2"/>
  <c r="AS255" i="2"/>
  <c r="BD255" i="2"/>
  <c r="AV255" i="2"/>
  <c r="M254" i="2"/>
  <c r="M255" i="2" s="1"/>
  <c r="BC255" i="2"/>
  <c r="AU255" i="2"/>
  <c r="AM255" i="2"/>
  <c r="T255" i="2"/>
  <c r="AX255" i="2"/>
  <c r="AT254" i="2"/>
  <c r="AT255" i="2" s="1"/>
  <c r="AL254" i="2"/>
  <c r="AL255" i="2" s="1"/>
  <c r="AD254" i="2"/>
  <c r="AD255" i="2" s="1"/>
  <c r="V254" i="2"/>
  <c r="V255" i="2" s="1"/>
  <c r="N254" i="2"/>
  <c r="N255" i="2" s="1"/>
  <c r="AP255" i="2"/>
  <c r="F254" i="2"/>
  <c r="F255" i="2" s="1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D58" i="6"/>
  <c r="AE58" i="6"/>
  <c r="AF58" i="6"/>
  <c r="AG58" i="6"/>
  <c r="AH58" i="6"/>
  <c r="AI58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X59" i="6"/>
  <c r="Y59" i="6"/>
  <c r="Z59" i="6"/>
  <c r="AA59" i="6"/>
  <c r="AB59" i="6"/>
  <c r="AD59" i="6"/>
  <c r="AE59" i="6"/>
  <c r="AF59" i="6"/>
  <c r="AG59" i="6"/>
  <c r="AH59" i="6"/>
  <c r="AI59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D64" i="6"/>
  <c r="AE64" i="6"/>
  <c r="AF64" i="6"/>
  <c r="AG64" i="6"/>
  <c r="AH64" i="6"/>
  <c r="AI64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D62" i="6"/>
  <c r="AE62" i="6"/>
  <c r="AF62" i="6"/>
  <c r="AG62" i="6"/>
  <c r="AH62" i="6"/>
  <c r="AI62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E63" i="6"/>
  <c r="E62" i="6"/>
  <c r="E64" i="6"/>
  <c r="E59" i="6"/>
  <c r="E58" i="6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E90" i="2"/>
  <c r="E89" i="2"/>
  <c r="E88" i="2"/>
  <c r="E84" i="2"/>
  <c r="AK86" i="2" l="1"/>
  <c r="AK87" i="2" s="1"/>
  <c r="AM86" i="2"/>
  <c r="AM87" i="2" s="1"/>
  <c r="AE86" i="2"/>
  <c r="AE87" i="2" s="1"/>
  <c r="W86" i="2"/>
  <c r="W87" i="2" s="1"/>
  <c r="O86" i="2"/>
  <c r="O87" i="2" s="1"/>
  <c r="G86" i="2"/>
  <c r="G87" i="2" s="1"/>
  <c r="AO86" i="2"/>
  <c r="AO87" i="2" s="1"/>
  <c r="AG86" i="2"/>
  <c r="AG87" i="2" s="1"/>
  <c r="Y86" i="2"/>
  <c r="Y87" i="2" s="1"/>
  <c r="Q86" i="2"/>
  <c r="Q87" i="2" s="1"/>
  <c r="I86" i="2"/>
  <c r="I87" i="2" s="1"/>
  <c r="P86" i="2"/>
  <c r="P87" i="2" s="1"/>
  <c r="H86" i="2"/>
  <c r="H87" i="2" s="1"/>
  <c r="AQ86" i="2"/>
  <c r="AI86" i="2"/>
  <c r="AI87" i="2" s="1"/>
  <c r="AA86" i="2"/>
  <c r="AA87" i="2" s="1"/>
  <c r="K86" i="2"/>
  <c r="K87" i="2" s="1"/>
  <c r="AF86" i="2"/>
  <c r="AF87" i="2" s="1"/>
  <c r="S86" i="2"/>
  <c r="S87" i="2" s="1"/>
  <c r="AP86" i="2"/>
  <c r="AP87" i="2" s="1"/>
  <c r="AH86" i="2"/>
  <c r="AH87" i="2" s="1"/>
  <c r="Z86" i="2"/>
  <c r="Z87" i="2" s="1"/>
  <c r="R86" i="2"/>
  <c r="R87" i="2" s="1"/>
  <c r="J86" i="2"/>
  <c r="J87" i="2" s="1"/>
  <c r="AC86" i="2"/>
  <c r="AC87" i="2" s="1"/>
  <c r="U86" i="2"/>
  <c r="U87" i="2" s="1"/>
  <c r="M86" i="2"/>
  <c r="M87" i="2" s="1"/>
  <c r="AB60" i="6"/>
  <c r="AB61" i="6" s="1"/>
  <c r="AN86" i="2"/>
  <c r="AN87" i="2" s="1"/>
  <c r="X86" i="2"/>
  <c r="X87" i="2" s="1"/>
  <c r="AL86" i="2"/>
  <c r="AL87" i="2" s="1"/>
  <c r="AD86" i="2"/>
  <c r="AD87" i="2" s="1"/>
  <c r="V86" i="2"/>
  <c r="V87" i="2" s="1"/>
  <c r="N86" i="2"/>
  <c r="N87" i="2" s="1"/>
  <c r="AQ87" i="2"/>
  <c r="AR86" i="2"/>
  <c r="AR87" i="2" s="1"/>
  <c r="AJ86" i="2"/>
  <c r="AJ87" i="2" s="1"/>
  <c r="AB86" i="2"/>
  <c r="AB87" i="2" s="1"/>
  <c r="T86" i="2"/>
  <c r="T87" i="2" s="1"/>
  <c r="L86" i="2"/>
  <c r="L87" i="2" s="1"/>
  <c r="AI60" i="6"/>
  <c r="AI61" i="6" s="1"/>
  <c r="AA60" i="6"/>
  <c r="AA61" i="6" s="1"/>
  <c r="T60" i="6"/>
  <c r="T61" i="6" s="1"/>
  <c r="Q60" i="6"/>
  <c r="Q61" i="6" s="1"/>
  <c r="AG60" i="6"/>
  <c r="AG61" i="6" s="1"/>
  <c r="Y60" i="6"/>
  <c r="Y61" i="6" s="1"/>
  <c r="AC60" i="6"/>
  <c r="AC61" i="6" s="1"/>
  <c r="AF60" i="6"/>
  <c r="AF61" i="6" s="1"/>
  <c r="I60" i="6"/>
  <c r="I61" i="6" s="1"/>
  <c r="H60" i="6"/>
  <c r="H61" i="6" s="1"/>
  <c r="O60" i="6"/>
  <c r="O61" i="6" s="1"/>
  <c r="G60" i="6"/>
  <c r="G61" i="6" s="1"/>
  <c r="U60" i="6"/>
  <c r="U61" i="6" s="1"/>
  <c r="M60" i="6"/>
  <c r="M61" i="6" s="1"/>
  <c r="N60" i="6"/>
  <c r="N61" i="6" s="1"/>
  <c r="F60" i="6"/>
  <c r="F61" i="6" s="1"/>
  <c r="AD60" i="6"/>
  <c r="AD61" i="6" s="1"/>
  <c r="S60" i="6"/>
  <c r="S61" i="6" s="1"/>
  <c r="K60" i="6"/>
  <c r="K61" i="6" s="1"/>
  <c r="R60" i="6"/>
  <c r="R61" i="6" s="1"/>
  <c r="J60" i="6"/>
  <c r="J61" i="6" s="1"/>
  <c r="P60" i="6"/>
  <c r="P61" i="6" s="1"/>
  <c r="X60" i="6"/>
  <c r="X61" i="6" s="1"/>
  <c r="L60" i="6"/>
  <c r="L61" i="6" s="1"/>
  <c r="E60" i="6"/>
  <c r="E61" i="6" s="1"/>
  <c r="AH60" i="6"/>
  <c r="AH61" i="6" s="1"/>
  <c r="Z60" i="6"/>
  <c r="Z61" i="6" s="1"/>
  <c r="AE60" i="6"/>
  <c r="AE61" i="6" s="1"/>
  <c r="AC29" i="6"/>
  <c r="AD29" i="6"/>
  <c r="AE29" i="6"/>
  <c r="AF29" i="6"/>
  <c r="W30" i="2"/>
  <c r="U30" i="2"/>
  <c r="V30" i="2" l="1"/>
  <c r="X30" i="2"/>
  <c r="Y30" i="2"/>
  <c r="Z30" i="2"/>
  <c r="AA30" i="2"/>
  <c r="AB30" i="2"/>
  <c r="AC30" i="2"/>
  <c r="AD30" i="2"/>
  <c r="AE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W31" i="2"/>
  <c r="W32" i="2" s="1"/>
  <c r="X31" i="2"/>
  <c r="Y31" i="2"/>
  <c r="AR31" i="2"/>
  <c r="AS31" i="2"/>
  <c r="AT31" i="2"/>
  <c r="AU31" i="2"/>
  <c r="AV31" i="2"/>
  <c r="AW31" i="2"/>
  <c r="AX31" i="2"/>
  <c r="AY31" i="2"/>
  <c r="AZ31" i="2"/>
  <c r="BA31" i="2"/>
  <c r="U34" i="2"/>
  <c r="V34" i="2"/>
  <c r="W34" i="2"/>
  <c r="X34" i="2"/>
  <c r="Y34" i="2"/>
  <c r="Z34" i="2"/>
  <c r="AA34" i="2"/>
  <c r="AB34" i="2"/>
  <c r="AC34" i="2"/>
  <c r="AD34" i="2"/>
  <c r="AE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U35" i="2"/>
  <c r="V35" i="2"/>
  <c r="W35" i="2"/>
  <c r="X35" i="2"/>
  <c r="Y35" i="2"/>
  <c r="Z35" i="2"/>
  <c r="AA35" i="2"/>
  <c r="AB35" i="2"/>
  <c r="AC35" i="2"/>
  <c r="AD35" i="2"/>
  <c r="AE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U36" i="2"/>
  <c r="V36" i="2"/>
  <c r="W36" i="2"/>
  <c r="X36" i="2"/>
  <c r="Y36" i="2"/>
  <c r="Z36" i="2"/>
  <c r="AA36" i="2"/>
  <c r="AB36" i="2"/>
  <c r="AC36" i="2"/>
  <c r="AD36" i="2"/>
  <c r="AE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G90" i="6"/>
  <c r="G97" i="6" s="1"/>
  <c r="F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F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F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F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F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E99" i="6"/>
  <c r="E98" i="6"/>
  <c r="E97" i="6"/>
  <c r="E93" i="6"/>
  <c r="F28" i="6"/>
  <c r="G28" i="6"/>
  <c r="S28" i="6"/>
  <c r="T28" i="6"/>
  <c r="AA28" i="6"/>
  <c r="AB28" i="6"/>
  <c r="AC28" i="6"/>
  <c r="AD28" i="6"/>
  <c r="AE28" i="6"/>
  <c r="AF28" i="6"/>
  <c r="AG28" i="6"/>
  <c r="AH28" i="6"/>
  <c r="AI28" i="6"/>
  <c r="F34" i="6"/>
  <c r="G34" i="6"/>
  <c r="S34" i="6"/>
  <c r="T34" i="6"/>
  <c r="AA34" i="6"/>
  <c r="AB34" i="6"/>
  <c r="AC34" i="6"/>
  <c r="AD34" i="6"/>
  <c r="AE34" i="6"/>
  <c r="AF34" i="6"/>
  <c r="AG34" i="6"/>
  <c r="AH34" i="6"/>
  <c r="AI34" i="6"/>
  <c r="F32" i="6"/>
  <c r="G32" i="6"/>
  <c r="S32" i="6"/>
  <c r="T32" i="6"/>
  <c r="AA32" i="6"/>
  <c r="AB32" i="6"/>
  <c r="AC32" i="6"/>
  <c r="AD32" i="6"/>
  <c r="AE32" i="6"/>
  <c r="AF32" i="6"/>
  <c r="AG32" i="6"/>
  <c r="AH32" i="6"/>
  <c r="AI32" i="6"/>
  <c r="F33" i="6"/>
  <c r="G33" i="6"/>
  <c r="S33" i="6"/>
  <c r="T33" i="6"/>
  <c r="AA33" i="6"/>
  <c r="AB33" i="6"/>
  <c r="AC33" i="6"/>
  <c r="AD33" i="6"/>
  <c r="AE33" i="6"/>
  <c r="AF33" i="6"/>
  <c r="AG33" i="6"/>
  <c r="AH33" i="6"/>
  <c r="AI33" i="6"/>
  <c r="E28" i="6"/>
  <c r="E33" i="6"/>
  <c r="E32" i="6"/>
  <c r="E34" i="6"/>
  <c r="E10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F12" i="2"/>
  <c r="G12" i="2"/>
  <c r="G13" i="2" s="1"/>
  <c r="H12" i="2"/>
  <c r="I12" i="2"/>
  <c r="J12" i="2"/>
  <c r="K12" i="2"/>
  <c r="L12" i="2"/>
  <c r="M12" i="2"/>
  <c r="N12" i="2"/>
  <c r="O12" i="2"/>
  <c r="O13" i="2" s="1"/>
  <c r="P12" i="2"/>
  <c r="Q12" i="2"/>
  <c r="R12" i="2"/>
  <c r="S12" i="2"/>
  <c r="T12" i="2"/>
  <c r="U12" i="2"/>
  <c r="V12" i="2"/>
  <c r="W12" i="2"/>
  <c r="W13" i="2" s="1"/>
  <c r="X12" i="2"/>
  <c r="Y12" i="2"/>
  <c r="Z12" i="2"/>
  <c r="AA12" i="2"/>
  <c r="AB12" i="2"/>
  <c r="AC12" i="2"/>
  <c r="AD12" i="2"/>
  <c r="AE12" i="2"/>
  <c r="AE13" i="2" s="1"/>
  <c r="AF12" i="2"/>
  <c r="AG12" i="2"/>
  <c r="AH12" i="2"/>
  <c r="AI12" i="2"/>
  <c r="AJ12" i="2"/>
  <c r="AK12" i="2"/>
  <c r="AL12" i="2"/>
  <c r="AM12" i="2"/>
  <c r="AM13" i="2" s="1"/>
  <c r="AN12" i="2"/>
  <c r="AO12" i="2"/>
  <c r="AP12" i="2"/>
  <c r="AQ12" i="2"/>
  <c r="AR12" i="2"/>
  <c r="AS12" i="2"/>
  <c r="AT12" i="2"/>
  <c r="AU12" i="2"/>
  <c r="AU13" i="2" s="1"/>
  <c r="AV12" i="2"/>
  <c r="AW12" i="2"/>
  <c r="AX12" i="2"/>
  <c r="AY12" i="2"/>
  <c r="AZ12" i="2"/>
  <c r="BA12" i="2"/>
  <c r="BB12" i="2"/>
  <c r="BC12" i="2"/>
  <c r="BD12" i="2"/>
  <c r="BE12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E17" i="2"/>
  <c r="E16" i="2"/>
  <c r="E15" i="2"/>
  <c r="E12" i="2"/>
  <c r="E11" i="2"/>
  <c r="F60" i="2"/>
  <c r="AK13" i="2" l="1"/>
  <c r="AC94" i="6"/>
  <c r="AC95" i="6" s="1"/>
  <c r="R94" i="6"/>
  <c r="Y94" i="6"/>
  <c r="Y95" i="6" s="1"/>
  <c r="X13" i="2"/>
  <c r="X14" i="2" s="1"/>
  <c r="P13" i="2"/>
  <c r="P14" i="2" s="1"/>
  <c r="AU32" i="2"/>
  <c r="AU33" i="2" s="1"/>
  <c r="F84" i="2"/>
  <c r="F88" i="2"/>
  <c r="F90" i="2"/>
  <c r="F89" i="2"/>
  <c r="F85" i="2"/>
  <c r="Y266" i="2"/>
  <c r="M12" i="6"/>
  <c r="M13" i="6" s="1"/>
  <c r="U12" i="6"/>
  <c r="U13" i="6" s="1"/>
  <c r="AC12" i="6"/>
  <c r="AC13" i="6" s="1"/>
  <c r="S94" i="6"/>
  <c r="S95" i="6" s="1"/>
  <c r="K94" i="6"/>
  <c r="K95" i="6" s="1"/>
  <c r="R95" i="6"/>
  <c r="AW32" i="2"/>
  <c r="AW33" i="2" s="1"/>
  <c r="AS32" i="2"/>
  <c r="AS33" i="2" s="1"/>
  <c r="AG13" i="2"/>
  <c r="AG14" i="2" s="1"/>
  <c r="Y13" i="2"/>
  <c r="Y14" i="2" s="1"/>
  <c r="W33" i="2"/>
  <c r="AV32" i="2"/>
  <c r="AV33" i="2" s="1"/>
  <c r="AY32" i="2"/>
  <c r="AY33" i="2" s="1"/>
  <c r="Y32" i="2"/>
  <c r="Y33" i="2" s="1"/>
  <c r="AJ13" i="2"/>
  <c r="AJ14" i="2" s="1"/>
  <c r="AQ13" i="2"/>
  <c r="AQ14" i="2" s="1"/>
  <c r="AI13" i="2"/>
  <c r="AI14" i="2" s="1"/>
  <c r="G14" i="2"/>
  <c r="BB13" i="2"/>
  <c r="BB14" i="2" s="1"/>
  <c r="AT13" i="2"/>
  <c r="AT14" i="2" s="1"/>
  <c r="AL13" i="2"/>
  <c r="AL14" i="2" s="1"/>
  <c r="AD13" i="2"/>
  <c r="AD14" i="2" s="1"/>
  <c r="V13" i="2"/>
  <c r="V14" i="2" s="1"/>
  <c r="N13" i="2"/>
  <c r="N14" i="2" s="1"/>
  <c r="F13" i="2"/>
  <c r="F14" i="2" s="1"/>
  <c r="M13" i="2"/>
  <c r="M14" i="2" s="1"/>
  <c r="O12" i="6"/>
  <c r="O13" i="6" s="1"/>
  <c r="G99" i="6"/>
  <c r="R12" i="6"/>
  <c r="R13" i="6" s="1"/>
  <c r="Z12" i="6"/>
  <c r="Z13" i="6" s="1"/>
  <c r="AH12" i="6"/>
  <c r="AH13" i="6" s="1"/>
  <c r="W12" i="6"/>
  <c r="W13" i="6" s="1"/>
  <c r="K12" i="6"/>
  <c r="K13" i="6" s="1"/>
  <c r="S12" i="6"/>
  <c r="S13" i="6" s="1"/>
  <c r="AA12" i="6"/>
  <c r="AA13" i="6" s="1"/>
  <c r="AI12" i="6"/>
  <c r="AI13" i="6" s="1"/>
  <c r="F12" i="6"/>
  <c r="F13" i="6" s="1"/>
  <c r="N12" i="6"/>
  <c r="N13" i="6" s="1"/>
  <c r="AE12" i="6"/>
  <c r="AE13" i="6" s="1"/>
  <c r="P94" i="6"/>
  <c r="P95" i="6" s="1"/>
  <c r="G93" i="6"/>
  <c r="AE30" i="6"/>
  <c r="AE31" i="6" s="1"/>
  <c r="J94" i="6"/>
  <c r="J95" i="6" s="1"/>
  <c r="X12" i="6"/>
  <c r="X13" i="6" s="1"/>
  <c r="AH94" i="6"/>
  <c r="AH95" i="6" s="1"/>
  <c r="Z94" i="6"/>
  <c r="Z95" i="6" s="1"/>
  <c r="AG94" i="6"/>
  <c r="AG95" i="6" s="1"/>
  <c r="Q94" i="6"/>
  <c r="Q95" i="6" s="1"/>
  <c r="I94" i="6"/>
  <c r="I95" i="6" s="1"/>
  <c r="AF12" i="6"/>
  <c r="AF13" i="6" s="1"/>
  <c r="L12" i="6"/>
  <c r="L13" i="6" s="1"/>
  <c r="H12" i="6"/>
  <c r="H13" i="6" s="1"/>
  <c r="P12" i="6"/>
  <c r="P13" i="6" s="1"/>
  <c r="AF30" i="6"/>
  <c r="AF31" i="6" s="1"/>
  <c r="I12" i="6"/>
  <c r="I13" i="6" s="1"/>
  <c r="Y12" i="6"/>
  <c r="Y13" i="6" s="1"/>
  <c r="G92" i="6"/>
  <c r="J12" i="6"/>
  <c r="J13" i="6" s="1"/>
  <c r="AF94" i="6"/>
  <c r="AF95" i="6" s="1"/>
  <c r="X94" i="6"/>
  <c r="X95" i="6" s="1"/>
  <c r="H94" i="6"/>
  <c r="H95" i="6" s="1"/>
  <c r="AE94" i="6"/>
  <c r="AE95" i="6" s="1"/>
  <c r="W94" i="6"/>
  <c r="W95" i="6" s="1"/>
  <c r="O94" i="6"/>
  <c r="O95" i="6" s="1"/>
  <c r="AB94" i="6"/>
  <c r="AB95" i="6" s="1"/>
  <c r="E12" i="6"/>
  <c r="E13" i="6" s="1"/>
  <c r="AD94" i="6"/>
  <c r="AD95" i="6" s="1"/>
  <c r="V94" i="6"/>
  <c r="V95" i="6" s="1"/>
  <c r="N94" i="6"/>
  <c r="N95" i="6" s="1"/>
  <c r="G98" i="6"/>
  <c r="AC30" i="6"/>
  <c r="AC31" i="6" s="1"/>
  <c r="U94" i="6"/>
  <c r="U95" i="6" s="1"/>
  <c r="M94" i="6"/>
  <c r="M95" i="6" s="1"/>
  <c r="T12" i="6"/>
  <c r="T13" i="6" s="1"/>
  <c r="AB12" i="6"/>
  <c r="AB13" i="6" s="1"/>
  <c r="E94" i="6"/>
  <c r="E95" i="6" s="1"/>
  <c r="V12" i="6"/>
  <c r="V13" i="6" s="1"/>
  <c r="AD12" i="6"/>
  <c r="AD13" i="6" s="1"/>
  <c r="L94" i="6"/>
  <c r="L95" i="6" s="1"/>
  <c r="AX13" i="2"/>
  <c r="AX14" i="2" s="1"/>
  <c r="Z13" i="2"/>
  <c r="Z14" i="2" s="1"/>
  <c r="J13" i="2"/>
  <c r="J14" i="2" s="1"/>
  <c r="BD13" i="2"/>
  <c r="BD14" i="2" s="1"/>
  <c r="AV13" i="2"/>
  <c r="AV14" i="2" s="1"/>
  <c r="AF13" i="2"/>
  <c r="AF14" i="2" s="1"/>
  <c r="H13" i="2"/>
  <c r="H14" i="2" s="1"/>
  <c r="AU14" i="2"/>
  <c r="BA13" i="2"/>
  <c r="BA14" i="2" s="1"/>
  <c r="AS13" i="2"/>
  <c r="AS14" i="2" s="1"/>
  <c r="BA32" i="2"/>
  <c r="BA33" i="2" s="1"/>
  <c r="AZ32" i="2"/>
  <c r="AZ33" i="2" s="1"/>
  <c r="AR32" i="2"/>
  <c r="AR33" i="2" s="1"/>
  <c r="E13" i="2"/>
  <c r="E14" i="2" s="1"/>
  <c r="AX32" i="2"/>
  <c r="AX33" i="2" s="1"/>
  <c r="X32" i="2"/>
  <c r="X33" i="2" s="1"/>
  <c r="AN13" i="2"/>
  <c r="AN14" i="2" s="1"/>
  <c r="AR13" i="2"/>
  <c r="AR14" i="2" s="1"/>
  <c r="BE13" i="2"/>
  <c r="BE14" i="2" s="1"/>
  <c r="AW13" i="2"/>
  <c r="AW14" i="2" s="1"/>
  <c r="AO13" i="2"/>
  <c r="AO14" i="2" s="1"/>
  <c r="Q13" i="2"/>
  <c r="Q14" i="2" s="1"/>
  <c r="I13" i="2"/>
  <c r="I14" i="2" s="1"/>
  <c r="S13" i="2"/>
  <c r="S14" i="2" s="1"/>
  <c r="AZ13" i="2"/>
  <c r="AZ14" i="2" s="1"/>
  <c r="AC13" i="2"/>
  <c r="AC14" i="2" s="1"/>
  <c r="U13" i="2"/>
  <c r="U14" i="2" s="1"/>
  <c r="AY13" i="2"/>
  <c r="AY14" i="2" s="1"/>
  <c r="AB13" i="2"/>
  <c r="AB14" i="2" s="1"/>
  <c r="AK14" i="2"/>
  <c r="AA13" i="2"/>
  <c r="AA14" i="2" s="1"/>
  <c r="K13" i="2"/>
  <c r="K14" i="2" s="1"/>
  <c r="AP13" i="2"/>
  <c r="AP14" i="2" s="1"/>
  <c r="BC13" i="2"/>
  <c r="BC14" i="2" s="1"/>
  <c r="AH13" i="2"/>
  <c r="AH14" i="2" s="1"/>
  <c r="AT32" i="2"/>
  <c r="AT33" i="2" s="1"/>
  <c r="R13" i="2"/>
  <c r="R14" i="2" s="1"/>
  <c r="AM14" i="2"/>
  <c r="AE14" i="2"/>
  <c r="W14" i="2"/>
  <c r="O14" i="2"/>
  <c r="T13" i="2"/>
  <c r="T14" i="2" s="1"/>
  <c r="L13" i="2"/>
  <c r="L14" i="2" s="1"/>
  <c r="G12" i="6"/>
  <c r="G13" i="6" s="1"/>
  <c r="AI94" i="6"/>
  <c r="AI95" i="6" s="1"/>
  <c r="AA94" i="6"/>
  <c r="AA95" i="6" s="1"/>
  <c r="Q12" i="6"/>
  <c r="Q13" i="6" s="1"/>
  <c r="T94" i="6"/>
  <c r="T95" i="6" s="1"/>
  <c r="AG12" i="6"/>
  <c r="AG13" i="6" s="1"/>
  <c r="AD30" i="6"/>
  <c r="AD31" i="6" s="1"/>
  <c r="F94" i="6"/>
  <c r="F95" i="6" s="1"/>
  <c r="F86" i="2" l="1"/>
  <c r="F87" i="2" s="1"/>
  <c r="G94" i="6"/>
  <c r="G95" i="6" s="1"/>
</calcChain>
</file>

<file path=xl/sharedStrings.xml><?xml version="1.0" encoding="utf-8"?>
<sst xmlns="http://schemas.openxmlformats.org/spreadsheetml/2006/main" count="4890" uniqueCount="1718">
  <si>
    <t>LCB</t>
  </si>
  <si>
    <t>LT</t>
  </si>
  <si>
    <t>LOO</t>
  </si>
  <si>
    <t>LP</t>
  </si>
  <si>
    <t>AP</t>
  </si>
  <si>
    <t>ACC</t>
  </si>
  <si>
    <t>AM</t>
  </si>
  <si>
    <t>AIM</t>
  </si>
  <si>
    <t>ACP</t>
  </si>
  <si>
    <t>LBU</t>
  </si>
  <si>
    <t>ABU</t>
  </si>
  <si>
    <t>AY</t>
  </si>
  <si>
    <t xml:space="preserve">ASIS </t>
  </si>
  <si>
    <t>LSDS</t>
  </si>
  <si>
    <t>LI1</t>
  </si>
  <si>
    <t>AI1</t>
  </si>
  <si>
    <t>LI2</t>
  </si>
  <si>
    <t>AI2</t>
  </si>
  <si>
    <t>LI3</t>
  </si>
  <si>
    <t>AI3</t>
  </si>
  <si>
    <t>LC1</t>
  </si>
  <si>
    <t>AC1</t>
  </si>
  <si>
    <t>LP1</t>
  </si>
  <si>
    <t>AP1</t>
  </si>
  <si>
    <t>LP2</t>
  </si>
  <si>
    <t>AP2</t>
  </si>
  <si>
    <t>LP3</t>
  </si>
  <si>
    <t>AP3</t>
  </si>
  <si>
    <t>LP4</t>
  </si>
  <si>
    <t>AM1</t>
  </si>
  <si>
    <t>LM2</t>
  </si>
  <si>
    <t>AM2</t>
  </si>
  <si>
    <t>LSDI</t>
  </si>
  <si>
    <t>Li1</t>
  </si>
  <si>
    <t>Ai1</t>
  </si>
  <si>
    <t>Li2</t>
  </si>
  <si>
    <t>Ai2</t>
  </si>
  <si>
    <t>Li3</t>
  </si>
  <si>
    <t>Ai3</t>
  </si>
  <si>
    <t>Lc1</t>
  </si>
  <si>
    <t>Ac1</t>
  </si>
  <si>
    <t>Lp1</t>
  </si>
  <si>
    <t>Ap1</t>
  </si>
  <si>
    <t>Lp2</t>
  </si>
  <si>
    <t>Ap2</t>
  </si>
  <si>
    <t>Lp3</t>
  </si>
  <si>
    <t>Ap3</t>
  </si>
  <si>
    <t>Lp4</t>
  </si>
  <si>
    <t>Ap4</t>
  </si>
  <si>
    <t>Lm1</t>
  </si>
  <si>
    <t>Ltrm1</t>
  </si>
  <si>
    <t>Atrm1</t>
  </si>
  <si>
    <t>Lm2</t>
  </si>
  <si>
    <t>Am2</t>
  </si>
  <si>
    <t>Lm3</t>
  </si>
  <si>
    <t>Am3</t>
  </si>
  <si>
    <t xml:space="preserve"> </t>
  </si>
  <si>
    <t>ALI3</t>
  </si>
  <si>
    <t>ALC1</t>
  </si>
  <si>
    <t>Ensenadense</t>
  </si>
  <si>
    <t>Lujanense</t>
  </si>
  <si>
    <t>MAT</t>
  </si>
  <si>
    <t>Lujanense?</t>
  </si>
  <si>
    <t>Ensenadense?</t>
  </si>
  <si>
    <t>AFM</t>
  </si>
  <si>
    <t>ALFM</t>
  </si>
  <si>
    <t>MAM</t>
  </si>
  <si>
    <t>LDP2</t>
  </si>
  <si>
    <t>ADP2</t>
  </si>
  <si>
    <t>ADp3</t>
  </si>
  <si>
    <t>LDp4</t>
  </si>
  <si>
    <t>ATALDp4</t>
  </si>
  <si>
    <t>Aº Frías, Mercedes</t>
  </si>
  <si>
    <t>LDp3</t>
  </si>
  <si>
    <t>Ensenadense tardío</t>
  </si>
  <si>
    <t>"Lujanense"</t>
  </si>
  <si>
    <t>Ñuapua, Bolivia</t>
  </si>
  <si>
    <t>Tarija, Bolivia</t>
  </si>
  <si>
    <t>Ch. brachyurus</t>
  </si>
  <si>
    <t>Lagoa Santa, Brasil</t>
  </si>
  <si>
    <t>Rancholabrense</t>
  </si>
  <si>
    <t xml:space="preserve"> Potrerito La Cienaga, Mexico</t>
  </si>
  <si>
    <t>Western Kansas, USA</t>
  </si>
  <si>
    <t>Minas Gerais, Brasil</t>
  </si>
  <si>
    <t>LDp2</t>
  </si>
  <si>
    <t>ADp2</t>
  </si>
  <si>
    <t>Holoceno tardío</t>
  </si>
  <si>
    <t>Ejemplar</t>
  </si>
  <si>
    <t>ARC1</t>
  </si>
  <si>
    <t>AP4</t>
  </si>
  <si>
    <t>LLAM1</t>
  </si>
  <si>
    <t>?</t>
  </si>
  <si>
    <t>Lbpm1</t>
  </si>
  <si>
    <t>Inciarte</t>
  </si>
  <si>
    <t>La Brea, Talara, Peru</t>
  </si>
  <si>
    <t>Media</t>
  </si>
  <si>
    <t>DS</t>
  </si>
  <si>
    <t>CV</t>
  </si>
  <si>
    <t>Min</t>
  </si>
  <si>
    <t>Max</t>
  </si>
  <si>
    <t>Inciarte, Venezuela</t>
  </si>
  <si>
    <t>IPUP Brea 008</t>
  </si>
  <si>
    <t>IPUP Brea 200</t>
  </si>
  <si>
    <t>IPUP Brea 201</t>
  </si>
  <si>
    <t>IPUP Brea 203</t>
  </si>
  <si>
    <t>IPUP Brea 206</t>
  </si>
  <si>
    <t>IPUP Brea 210</t>
  </si>
  <si>
    <t>IPUP Brea 212</t>
  </si>
  <si>
    <t>IPUP Brea 213</t>
  </si>
  <si>
    <t>IPUP Brea 215</t>
  </si>
  <si>
    <t>IPUP Brea 216</t>
  </si>
  <si>
    <t>IPUP Brea 217</t>
  </si>
  <si>
    <t>IPUP Brea 219</t>
  </si>
  <si>
    <t>IPUP Brea 221</t>
  </si>
  <si>
    <t>IPUP Brea 222</t>
  </si>
  <si>
    <t>IPUP Brea 223</t>
  </si>
  <si>
    <t>AP4PO</t>
  </si>
  <si>
    <t>LLIM1</t>
  </si>
  <si>
    <t>AM1B</t>
  </si>
  <si>
    <t>ALc1</t>
  </si>
  <si>
    <t>ABICO</t>
  </si>
  <si>
    <t>AFME</t>
  </si>
  <si>
    <t>ABIC</t>
  </si>
  <si>
    <t>AMMa</t>
  </si>
  <si>
    <t>ALTRO</t>
  </si>
  <si>
    <t>LMA</t>
  </si>
  <si>
    <t>APC</t>
  </si>
  <si>
    <t>LPC</t>
  </si>
  <si>
    <t>ERHm1</t>
  </si>
  <si>
    <t>ARHm1</t>
  </si>
  <si>
    <t>ARHp4</t>
  </si>
  <si>
    <t>ERHp4</t>
  </si>
  <si>
    <t>MBLUZ V 4777</t>
  </si>
  <si>
    <t>MBLUZ V 4008</t>
  </si>
  <si>
    <t>MBLUZ V 2957</t>
  </si>
  <si>
    <t>MBLUZ V 1940</t>
  </si>
  <si>
    <t>LDc1</t>
  </si>
  <si>
    <t>ADc1</t>
  </si>
  <si>
    <t>IPUP Brea 282</t>
  </si>
  <si>
    <t>Antigüedad</t>
  </si>
  <si>
    <t>Localidad</t>
  </si>
  <si>
    <t>Mínimo</t>
  </si>
  <si>
    <t>Máximo</t>
  </si>
  <si>
    <t>N</t>
  </si>
  <si>
    <t>M</t>
  </si>
  <si>
    <t>11.04</t>
  </si>
  <si>
    <t>10, 83</t>
  </si>
  <si>
    <t>LDP3</t>
  </si>
  <si>
    <t>ADP4</t>
  </si>
  <si>
    <t>50.35</t>
  </si>
  <si>
    <t>24.01</t>
  </si>
  <si>
    <t>ADP3</t>
  </si>
  <si>
    <t>LLIDP4</t>
  </si>
  <si>
    <t>LLADP4</t>
  </si>
  <si>
    <t>LTRDp4</t>
  </si>
  <si>
    <t>ATRDp4</t>
  </si>
  <si>
    <t>Atlm1</t>
  </si>
  <si>
    <t>APPO</t>
  </si>
  <si>
    <t>Caninae</t>
  </si>
  <si>
    <t>P. troglodytes</t>
  </si>
  <si>
    <t>C. dirus</t>
  </si>
  <si>
    <t>UF S/Nº N</t>
  </si>
  <si>
    <t>UF S/Nº O</t>
  </si>
  <si>
    <t>UF S/Nº Ñ</t>
  </si>
  <si>
    <t>UF S/Nº P</t>
  </si>
  <si>
    <t>UF S/Nº Q</t>
  </si>
  <si>
    <t>UF S/Nº R</t>
  </si>
  <si>
    <t>UF S/Nº S</t>
  </si>
  <si>
    <t>UF S/Nº T</t>
  </si>
  <si>
    <t>UF S/Nº U</t>
  </si>
  <si>
    <t>UF S/Nº V</t>
  </si>
  <si>
    <t>UF S/Nº W</t>
  </si>
  <si>
    <t>UF S/Nº X</t>
  </si>
  <si>
    <t>UF S/Nº Y</t>
  </si>
  <si>
    <t>UF S/Nº Z</t>
  </si>
  <si>
    <t>UF S/Nº c1</t>
  </si>
  <si>
    <t>UF 207528</t>
  </si>
  <si>
    <t>UF 207527</t>
  </si>
  <si>
    <t>UF 207526</t>
  </si>
  <si>
    <t>UF 207525</t>
  </si>
  <si>
    <t>UF 207524</t>
  </si>
  <si>
    <t>UF 207520</t>
  </si>
  <si>
    <t>UF 207521</t>
  </si>
  <si>
    <t>UF 207523</t>
  </si>
  <si>
    <t>UF 207518</t>
  </si>
  <si>
    <t>UF 207517</t>
  </si>
  <si>
    <t>UF 207516</t>
  </si>
  <si>
    <t>UF 207515</t>
  </si>
  <si>
    <t>UF 207514</t>
  </si>
  <si>
    <t>UF S/nº b1</t>
  </si>
  <si>
    <t>UF S/nº a1</t>
  </si>
  <si>
    <t>Cutler site, Dade Co., Florida, USA</t>
  </si>
  <si>
    <t>Cutler Hammock, Dade Co., Florida, USA</t>
  </si>
  <si>
    <t>Inciarte, Zulia, Venezuela</t>
  </si>
  <si>
    <t>"Ensenadense"</t>
  </si>
  <si>
    <t>Necochea, Buenos Aires, Argentina.</t>
  </si>
  <si>
    <t>Lagoa Santa, Minas Gerais,  Brasil</t>
  </si>
  <si>
    <t>Procedencia geográfica</t>
  </si>
  <si>
    <t xml:space="preserve">Antigüedad </t>
  </si>
  <si>
    <t>Taxón</t>
  </si>
  <si>
    <t>AMNH 11102</t>
  </si>
  <si>
    <t>MLP 49-XII-6-49</t>
  </si>
  <si>
    <t>UF 27889</t>
  </si>
  <si>
    <t>Tarija, San Pedro II</t>
  </si>
  <si>
    <t>UF 26911</t>
  </si>
  <si>
    <t>MCN-PV 3639</t>
  </si>
  <si>
    <t>T. platensis</t>
  </si>
  <si>
    <t>MLP 10-80</t>
  </si>
  <si>
    <t>MLP 10-51</t>
  </si>
  <si>
    <t>MLP 96-IX-1-1</t>
  </si>
  <si>
    <t>MMP 2700</t>
  </si>
  <si>
    <t>MPS 2</t>
  </si>
  <si>
    <t>"C." gezi</t>
  </si>
  <si>
    <t>MLP 52-IX-27-54</t>
  </si>
  <si>
    <t>MACN Pv 5120</t>
  </si>
  <si>
    <t>P. tarijensis</t>
  </si>
  <si>
    <t>MNHN Tar 662</t>
  </si>
  <si>
    <t>MLP Ma 1-IX-00-62</t>
  </si>
  <si>
    <t xml:space="preserve">P. troglodytes  </t>
  </si>
  <si>
    <t>MLP 89-XI-20-1</t>
  </si>
  <si>
    <t xml:space="preserve">MNPA V 276 </t>
  </si>
  <si>
    <t>MCPU-PV 148</t>
  </si>
  <si>
    <t>Río Bermejo, Argentina</t>
  </si>
  <si>
    <t>Camet Norte, Argentina</t>
  </si>
  <si>
    <t>Mercedes, Argentina</t>
  </si>
  <si>
    <t>Tarija, Argentina</t>
  </si>
  <si>
    <t>Aº  El Chuí,  Brasil</t>
  </si>
  <si>
    <t>Itapipoca, Brasil</t>
  </si>
  <si>
    <t>Lujanense-Bonaerense</t>
  </si>
  <si>
    <t>MBLUZ V 2541</t>
  </si>
  <si>
    <t>MBLUZ V 2626</t>
  </si>
  <si>
    <t>MBLUZ V 4727</t>
  </si>
  <si>
    <t>MBLUZ V 4351</t>
  </si>
  <si>
    <t>MBLUZ V 2393</t>
  </si>
  <si>
    <t>MBLUZ V 3953</t>
  </si>
  <si>
    <t>MBLUZ V 2221</t>
  </si>
  <si>
    <t>MBLUZ V 4498</t>
  </si>
  <si>
    <t>MBLUZ V 2337</t>
  </si>
  <si>
    <t>MBLUZ V 2579</t>
  </si>
  <si>
    <t>MMP S164</t>
  </si>
  <si>
    <t>Aº Santa Elena, Argentina</t>
  </si>
  <si>
    <t>MNPA V 294G</t>
  </si>
  <si>
    <t>MNHN Nua 91</t>
  </si>
  <si>
    <t>MNRJ 3231</t>
  </si>
  <si>
    <t>EPN V 2872</t>
  </si>
  <si>
    <t>EPN V 2877</t>
  </si>
  <si>
    <t>MNHN LAR 241</t>
  </si>
  <si>
    <t>MNHN LAR 242</t>
  </si>
  <si>
    <t xml:space="preserve">P. troglodytes </t>
  </si>
  <si>
    <t>Quequén, Argentina</t>
  </si>
  <si>
    <t>MCNN 941</t>
  </si>
  <si>
    <t>Miramar, Argentina</t>
  </si>
  <si>
    <t>Wilde, Argentina</t>
  </si>
  <si>
    <t>Ramallo, Argentina</t>
  </si>
  <si>
    <t>Santa Elena, Argentina</t>
  </si>
  <si>
    <t>Arroyo Santa Elena, Argentina</t>
  </si>
  <si>
    <t>San Pedro, Argentina</t>
  </si>
  <si>
    <t>Arroyo Las Hermanas</t>
  </si>
  <si>
    <t>Ciudad de Buenos Aires, Argentina</t>
  </si>
  <si>
    <t>Mar del Plata, Argentina</t>
  </si>
  <si>
    <t>Playa Santa Elena, Argentina</t>
  </si>
  <si>
    <t>Arroyo Las Hermanas, Argentina</t>
  </si>
  <si>
    <t>Balneário Hermenegildo, Brasil</t>
  </si>
  <si>
    <t>MACN Pv 1452</t>
  </si>
  <si>
    <t>MNHN Tar 657</t>
  </si>
  <si>
    <t xml:space="preserve">MNPA V 285 </t>
  </si>
  <si>
    <t xml:space="preserve">MNPA V 279 </t>
  </si>
  <si>
    <t xml:space="preserve">MNPA V 277 </t>
  </si>
  <si>
    <t>MNHN Tar 658</t>
  </si>
  <si>
    <t>Bonaerense-Lujanense</t>
  </si>
  <si>
    <t xml:space="preserve">MNPA V 294F </t>
  </si>
  <si>
    <t>UF 26911a</t>
  </si>
  <si>
    <t>UF 26911b</t>
  </si>
  <si>
    <t>San Pedro, Tarija, Bolivia</t>
  </si>
  <si>
    <t>Protocyon</t>
  </si>
  <si>
    <t>EPN V 1194</t>
  </si>
  <si>
    <t>EPN V 2875</t>
  </si>
  <si>
    <t xml:space="preserve">EPN V 7829 </t>
  </si>
  <si>
    <t>Rio Bermejo, Argentina</t>
  </si>
  <si>
    <t>Arroyo Santa Elena,  Argentina</t>
  </si>
  <si>
    <t>MLP 96-XI-10-1</t>
  </si>
  <si>
    <t>MBLUZ V 4380</t>
  </si>
  <si>
    <t>MBLUZ V 2389</t>
  </si>
  <si>
    <t>MBLUZ V 2462</t>
  </si>
  <si>
    <t>MLP 52-IX-27-10</t>
  </si>
  <si>
    <t>MBLUZ V 1763</t>
  </si>
  <si>
    <t>MBLUZ V 3042</t>
  </si>
  <si>
    <t>MBLUZ V 3222</t>
  </si>
  <si>
    <t>MBLUZ V 4499</t>
  </si>
  <si>
    <t>Río Salado, Argentina</t>
  </si>
  <si>
    <t>MBLUZ V 4163</t>
  </si>
  <si>
    <t>MBLUZ V 3599</t>
  </si>
  <si>
    <t>MBLUZ V 2846</t>
  </si>
  <si>
    <t>MBLUZ V 4126</t>
  </si>
  <si>
    <t>MBLUZ V 3335</t>
  </si>
  <si>
    <t>MBLUZ V 3143</t>
  </si>
  <si>
    <t>MBLUZ V 4242</t>
  </si>
  <si>
    <t>MBLUZ V 3636</t>
  </si>
  <si>
    <t>MBLUZ V 4624</t>
  </si>
  <si>
    <t>MBLUZ V 4319</t>
  </si>
  <si>
    <t>MBLUZ V 2840</t>
  </si>
  <si>
    <t>MBLUZ V 4613</t>
  </si>
  <si>
    <t>MBLUZ V 3684</t>
  </si>
  <si>
    <t>MBLUZ V 3979</t>
  </si>
  <si>
    <t>MBLUZ V 4923</t>
  </si>
  <si>
    <t>MBLUZ V 3881</t>
  </si>
  <si>
    <t>MBLUZ V 2652</t>
  </si>
  <si>
    <t>MBLUZ V 3652</t>
  </si>
  <si>
    <t>MBLUZ V 4169</t>
  </si>
  <si>
    <t>MBLUZ V 4116</t>
  </si>
  <si>
    <t>MBLUZ V 2556</t>
  </si>
  <si>
    <t>MBLUZ V 2872</t>
  </si>
  <si>
    <t>MBLUZ V 4603</t>
  </si>
  <si>
    <t>Necochea, Argentina</t>
  </si>
  <si>
    <t>Arroyo Frías, Argentina</t>
  </si>
  <si>
    <t>Arroyo Toropí, Argentina</t>
  </si>
  <si>
    <t>Río Carcarañá, Argentina</t>
  </si>
  <si>
    <t>Bonaerese-Lujanense</t>
  </si>
  <si>
    <t>MNHN Tar 751</t>
  </si>
  <si>
    <t>Monkey Jungle, Florida, USA</t>
  </si>
  <si>
    <t>Monkey Jungle Hammock,  Florida, USA</t>
  </si>
  <si>
    <t>Rancholabrense tardío</t>
  </si>
  <si>
    <t>Cutler Hammock, Florida, USA</t>
  </si>
  <si>
    <t>Vero,  Florida, USA</t>
  </si>
  <si>
    <t xml:space="preserve">Santa Fe I, Florida, USA </t>
  </si>
  <si>
    <t>Haile 8, Florida, USA</t>
  </si>
  <si>
    <t>Arredondo II, Florida, USA</t>
  </si>
  <si>
    <t>Haile 19C, Florida, USA</t>
  </si>
  <si>
    <t>Haile 19D, Florida, USA</t>
  </si>
  <si>
    <t>Hornsby Springs, Florida, USA</t>
  </si>
  <si>
    <t>Oklawaha 2, Florida, USA</t>
  </si>
  <si>
    <t>Eichleberger Cave , Florida, USA</t>
  </si>
  <si>
    <t>Reddick 1A, Florida, USA</t>
  </si>
  <si>
    <t>Potrerito La Cienaga, Mexico</t>
  </si>
  <si>
    <t>Ichetucknee River, Florida, USA</t>
  </si>
  <si>
    <t>Santa Fe River, Florida, USA</t>
  </si>
  <si>
    <t>Port Charlotte area, Florida, USA</t>
  </si>
  <si>
    <t>AMNH 10391</t>
  </si>
  <si>
    <t>AMNH 67302</t>
  </si>
  <si>
    <t>UF 1005</t>
  </si>
  <si>
    <t>UF s/nº</t>
  </si>
  <si>
    <t>UF 24517</t>
  </si>
  <si>
    <t>UF 8209</t>
  </si>
  <si>
    <t>UF 8210</t>
  </si>
  <si>
    <t>UF 817717</t>
  </si>
  <si>
    <t>UF 8555</t>
  </si>
  <si>
    <t>UF 54540</t>
  </si>
  <si>
    <t>UF 52851</t>
  </si>
  <si>
    <t>UF 52852</t>
  </si>
  <si>
    <t>UF 131986</t>
  </si>
  <si>
    <t>UF 1624</t>
  </si>
  <si>
    <t>UF 3988</t>
  </si>
  <si>
    <t>UF 3987</t>
  </si>
  <si>
    <t>UF 2878</t>
  </si>
  <si>
    <t>UF 124579</t>
  </si>
  <si>
    <t>UF 124578</t>
  </si>
  <si>
    <t>UF 124580</t>
  </si>
  <si>
    <t>UF 124583</t>
  </si>
  <si>
    <t>UF 2879</t>
  </si>
  <si>
    <t>UF 9246</t>
  </si>
  <si>
    <t>UF95059</t>
  </si>
  <si>
    <t>UF V280</t>
  </si>
  <si>
    <t xml:space="preserve">UF S/Nº </t>
  </si>
  <si>
    <t>UF S/Nº e16</t>
  </si>
  <si>
    <t>UF S/Nº e15</t>
  </si>
  <si>
    <t>UF S/Nº e14</t>
  </si>
  <si>
    <t>UF S/Nº e13</t>
  </si>
  <si>
    <t>UF S/Nº e12</t>
  </si>
  <si>
    <t>UF S/Nº e11</t>
  </si>
  <si>
    <t>UF S/Nº e10</t>
  </si>
  <si>
    <t>UF S/Nº e9</t>
  </si>
  <si>
    <t>UF S/Nº e8</t>
  </si>
  <si>
    <t>UF S/Nº e7</t>
  </si>
  <si>
    <t>UF S/Nº e6</t>
  </si>
  <si>
    <t>UF S/Nº e5</t>
  </si>
  <si>
    <t>UF S/Nº e4</t>
  </si>
  <si>
    <t>UF S/Nº e3</t>
  </si>
  <si>
    <t>UF S/Nº e2</t>
  </si>
  <si>
    <t>UF S/Nº e1</t>
  </si>
  <si>
    <t>UF S/Nº d17</t>
  </si>
  <si>
    <t>UF S/Nº d16</t>
  </si>
  <si>
    <t>UF S/Nº d15</t>
  </si>
  <si>
    <t>UF S/Nº d14</t>
  </si>
  <si>
    <t>UF S/Nº d13</t>
  </si>
  <si>
    <t>UF S/Nº d12</t>
  </si>
  <si>
    <t>UF S/Nº d11</t>
  </si>
  <si>
    <t>UF S/Nº d10</t>
  </si>
  <si>
    <t>UF S/Nº d9</t>
  </si>
  <si>
    <t>UF S/Nº d8</t>
  </si>
  <si>
    <t>UF S/Nº d7</t>
  </si>
  <si>
    <t>UF S/Nº d6</t>
  </si>
  <si>
    <t>UF S/Nº d5</t>
  </si>
  <si>
    <t>UF S/Nº d4</t>
  </si>
  <si>
    <t>UF S/Nº d3</t>
  </si>
  <si>
    <t>UF S/Nº d2</t>
  </si>
  <si>
    <t>UF S/Nº d1</t>
  </si>
  <si>
    <t>Rancho La Brea Tar Pits, California, USA</t>
  </si>
  <si>
    <t>FMNH 12253</t>
  </si>
  <si>
    <t>FMNH 7241</t>
  </si>
  <si>
    <t xml:space="preserve">FMNH 3740 </t>
  </si>
  <si>
    <t>FMNH 3746</t>
  </si>
  <si>
    <t>FMNH 3743</t>
  </si>
  <si>
    <t>FMNH 3744</t>
  </si>
  <si>
    <t>FMNH 3747</t>
  </si>
  <si>
    <t>FMNH 3748</t>
  </si>
  <si>
    <t>UF S/Nº A</t>
  </si>
  <si>
    <t>UF S/Nº B</t>
  </si>
  <si>
    <t>UF S/Nº D</t>
  </si>
  <si>
    <t>UF S/Nº E</t>
  </si>
  <si>
    <t>UF S/Nº F</t>
  </si>
  <si>
    <t>UF S/Nº G</t>
  </si>
  <si>
    <t>UF S/Nº H</t>
  </si>
  <si>
    <t>UF S/Nº I</t>
  </si>
  <si>
    <t>UF S/Nº J</t>
  </si>
  <si>
    <t>UF S/Nº K</t>
  </si>
  <si>
    <t>UF S/Nº L</t>
  </si>
  <si>
    <t>UF S/Nº M</t>
  </si>
  <si>
    <t>Luján, Argentina</t>
  </si>
  <si>
    <t>MACN Pv 500</t>
  </si>
  <si>
    <t>VF S/Nº</t>
  </si>
  <si>
    <t>MBLUZ P 2388</t>
  </si>
  <si>
    <t>MBLUZ P 1941</t>
  </si>
  <si>
    <t>MUSM Pv 26</t>
  </si>
  <si>
    <t>MUSM Pv 24</t>
  </si>
  <si>
    <t>MUSM Pv 23</t>
  </si>
  <si>
    <t>MUSM Pv 188</t>
  </si>
  <si>
    <t>MUSM Pv 190</t>
  </si>
  <si>
    <t>MUSM Pv 152</t>
  </si>
  <si>
    <t>MUSM Pv 186</t>
  </si>
  <si>
    <t>MUSM Pv 27</t>
  </si>
  <si>
    <t>MUSM Pv 154</t>
  </si>
  <si>
    <t>MUSM Pv 30</t>
  </si>
  <si>
    <t>MUSM Pv 41</t>
  </si>
  <si>
    <t>MUSM Pv 25</t>
  </si>
  <si>
    <t>MUSM Pv 32</t>
  </si>
  <si>
    <t>MUSM V 5025</t>
  </si>
  <si>
    <t>AMNH 56602</t>
  </si>
  <si>
    <t>Muaco, Venezuela</t>
  </si>
  <si>
    <t>La Brea, Talara, Perú</t>
  </si>
  <si>
    <t>IPUP Brea 204</t>
  </si>
  <si>
    <t>Cutler Hammock , Florida, USA</t>
  </si>
  <si>
    <t>Rancholabrense?</t>
  </si>
  <si>
    <t>Vero, Florida, USA</t>
  </si>
  <si>
    <t>Rancho La Brea,  California, USA</t>
  </si>
  <si>
    <t>Tchetucknee River,Florida, USA</t>
  </si>
  <si>
    <t>Haile 8a, Florida, USA</t>
  </si>
  <si>
    <t>Devil Den, Florida, USA</t>
  </si>
  <si>
    <t>Arroyo Ensenada, Argentina</t>
  </si>
  <si>
    <t>Sitio La Bellaca, Argentina</t>
  </si>
  <si>
    <t>Playa del Barco, Argentina</t>
  </si>
  <si>
    <t xml:space="preserve">EPN V 2871 </t>
  </si>
  <si>
    <t>UF S/Nº C</t>
  </si>
  <si>
    <t>MACN Pv 11606</t>
  </si>
  <si>
    <t>EPN V 2871</t>
  </si>
  <si>
    <t xml:space="preserve">AMNH 11102 </t>
  </si>
  <si>
    <t>BM 18911</t>
  </si>
  <si>
    <t>MACN Pv 11611</t>
  </si>
  <si>
    <t>MLP 04-VII-10-1</t>
  </si>
  <si>
    <t>MLP 04-VII-11-1</t>
  </si>
  <si>
    <t xml:space="preserve">UF V280 </t>
  </si>
  <si>
    <t>UF 131987</t>
  </si>
  <si>
    <t>UF S/Nº f1</t>
  </si>
  <si>
    <t>UF S/Nº f2</t>
  </si>
  <si>
    <t>CV*</t>
  </si>
  <si>
    <r>
      <t>Protocyon</t>
    </r>
    <r>
      <rPr>
        <sz val="12"/>
        <rFont val="Times New Roman"/>
        <family val="1"/>
      </rPr>
      <t xml:space="preserve"> </t>
    </r>
  </si>
  <si>
    <t>La Carolina, Ecuador</t>
  </si>
  <si>
    <t>MACNU 95</t>
  </si>
  <si>
    <t>YPM 95192</t>
  </si>
  <si>
    <t>Xenocyon texanus</t>
  </si>
  <si>
    <t>Xenocyon lycanoides</t>
  </si>
  <si>
    <t>ORS20 418</t>
  </si>
  <si>
    <t>Orocual S20, Venezuela</t>
  </si>
  <si>
    <t>Theriodictis? floridanus</t>
  </si>
  <si>
    <t>UF 19324</t>
  </si>
  <si>
    <t>UF 133922</t>
  </si>
  <si>
    <t>F:AM 67180</t>
  </si>
  <si>
    <t>YPM Mylodon Camel Quarry, Texas, USA</t>
  </si>
  <si>
    <t>Inglis IA Local Fauna, Florida, USA</t>
  </si>
  <si>
    <t>Macasphalt Shell Pit, Florida, USA</t>
  </si>
  <si>
    <t>Cripple Creek Sump, Alaska, USA</t>
  </si>
  <si>
    <t>DP 5867</t>
  </si>
  <si>
    <t>Hoyo Negro, Yucatan, México</t>
  </si>
  <si>
    <t>Toca da Boa Vista, Bahía, Brasil</t>
  </si>
  <si>
    <t>FMNH 3740</t>
  </si>
  <si>
    <t>Orocual S16, Monagas, Venezuela</t>
  </si>
  <si>
    <t>Orocual S20, Monagas, Venezuela</t>
  </si>
  <si>
    <t>MCN.P. 758</t>
  </si>
  <si>
    <t xml:space="preserve">PIMUZ A/V 4268 </t>
  </si>
  <si>
    <t>Sánchez, Ramallo, Argentina</t>
  </si>
  <si>
    <t>Comentarios</t>
  </si>
  <si>
    <t xml:space="preserve">Medidas tomadas a partir de fotos con el programa tps2Dig 2.32 </t>
  </si>
  <si>
    <t>Fosil</t>
  </si>
  <si>
    <t>Actual</t>
  </si>
  <si>
    <t>medida</t>
  </si>
  <si>
    <t>p.</t>
  </si>
  <si>
    <t>L. culpaeus</t>
  </si>
  <si>
    <t>Fk test</t>
  </si>
  <si>
    <t xml:space="preserve">med X2 </t>
  </si>
  <si>
    <t>LLMA1</t>
  </si>
  <si>
    <t>L. gymnocercus</t>
  </si>
  <si>
    <t>.-0.99</t>
  </si>
  <si>
    <t>Ensenadense-Lujanense</t>
  </si>
  <si>
    <t>PUCMG 7208/02 (ex IGM 1)</t>
  </si>
  <si>
    <t>PUCMG 7214</t>
  </si>
  <si>
    <t>PUCMG 7207 (ex IGM 10)</t>
  </si>
  <si>
    <t>PUCMG 7206 (ex IGM 9)</t>
  </si>
  <si>
    <t>MHNG GEPI V3291 (ex MG 634/14)</t>
  </si>
  <si>
    <t>PUCMG 7208/02 (ex IGC 1)</t>
  </si>
  <si>
    <t>PUCMG 7207 (ex IGC 10)</t>
  </si>
  <si>
    <t>PUCMG 7206 (ex IGC 9)</t>
  </si>
  <si>
    <t>T. platensis + "C." gezi</t>
  </si>
  <si>
    <t>Variable</t>
  </si>
  <si>
    <t>CTES PZ 1606</t>
  </si>
  <si>
    <t>CICYTTP-PV-M-3-395</t>
  </si>
  <si>
    <t>Holoceno tardío-Presente</t>
  </si>
  <si>
    <t>ORS20 266</t>
  </si>
  <si>
    <t>ORS16 1332</t>
  </si>
  <si>
    <t>ORS16 6353</t>
  </si>
  <si>
    <t>ORS16 262</t>
  </si>
  <si>
    <t>Irvingtoniense tardío</t>
  </si>
  <si>
    <t>Irvingtoniense temprano</t>
  </si>
  <si>
    <t>Blanquense tardío</t>
  </si>
  <si>
    <t>Orocual S16, Venezuela</t>
  </si>
  <si>
    <t>ORS16 1336</t>
  </si>
  <si>
    <t>ORS16 1338</t>
  </si>
  <si>
    <t>ORS16 1337</t>
  </si>
  <si>
    <t>ORS16 242</t>
  </si>
  <si>
    <t>ORS16 713</t>
  </si>
  <si>
    <t>ORS16 789</t>
  </si>
  <si>
    <t>Pleistoceno?</t>
  </si>
  <si>
    <t>Pleistoceno</t>
  </si>
  <si>
    <t>ORS16 791</t>
  </si>
  <si>
    <t>UF 92048</t>
  </si>
  <si>
    <t>Ensenadense?-Lujanense?</t>
  </si>
  <si>
    <t>Pleistoceno tardío</t>
  </si>
  <si>
    <t>Gruta Clarabela, Paraná, Brasil</t>
  </si>
  <si>
    <t>PVE-F45 (ex CTES PZ 7278)</t>
  </si>
  <si>
    <t>Puente Paso Muñoz, Salto, Uruguay</t>
  </si>
  <si>
    <t>91,4</t>
  </si>
  <si>
    <t xml:space="preserve">Pleistoceno tardío </t>
  </si>
  <si>
    <t xml:space="preserve">Ejemplar </t>
  </si>
  <si>
    <t>LEsc</t>
  </si>
  <si>
    <t>Aesc</t>
  </si>
  <si>
    <t>AcgEsc</t>
  </si>
  <si>
    <t>LpxEsc</t>
  </si>
  <si>
    <t>LHum</t>
  </si>
  <si>
    <t>LPHum</t>
  </si>
  <si>
    <t>APHum</t>
  </si>
  <si>
    <t>ADiafHum</t>
  </si>
  <si>
    <t>LDiafHum</t>
  </si>
  <si>
    <t>LDHum</t>
  </si>
  <si>
    <t>ADHum</t>
  </si>
  <si>
    <t>Luln</t>
  </si>
  <si>
    <t>Lolec</t>
  </si>
  <si>
    <t>ADiafUln</t>
  </si>
  <si>
    <t>LDiafUln</t>
  </si>
  <si>
    <t>Lradio</t>
  </si>
  <si>
    <t>APRadio</t>
  </si>
  <si>
    <t>LPRadio</t>
  </si>
  <si>
    <t>ADiafRad</t>
  </si>
  <si>
    <t>LDiafRad</t>
  </si>
  <si>
    <t>ADRadio</t>
  </si>
  <si>
    <t>AEscaf</t>
  </si>
  <si>
    <t>APEscaf</t>
  </si>
  <si>
    <t>AMCun</t>
  </si>
  <si>
    <t>LPisc</t>
  </si>
  <si>
    <t>Apisc</t>
  </si>
  <si>
    <t>LMc1</t>
  </si>
  <si>
    <t>LMc2</t>
  </si>
  <si>
    <t>ADiafMc2</t>
  </si>
  <si>
    <t>APDiafMc2</t>
  </si>
  <si>
    <t>LMc3</t>
  </si>
  <si>
    <t>ADiafMc3</t>
  </si>
  <si>
    <t>APDiafMc3</t>
  </si>
  <si>
    <t>LMc4</t>
  </si>
  <si>
    <t>ADiafMc4</t>
  </si>
  <si>
    <t>APDiafMc4</t>
  </si>
  <si>
    <t>LMc5</t>
  </si>
  <si>
    <t>ADiafMc5</t>
  </si>
  <si>
    <t>APDiafMc5</t>
  </si>
  <si>
    <t>LFPA2</t>
  </si>
  <si>
    <t>LFPA3</t>
  </si>
  <si>
    <t>LFPA4</t>
  </si>
  <si>
    <t>LFPA5</t>
  </si>
  <si>
    <t>LFMA2</t>
  </si>
  <si>
    <t>LFMA3</t>
  </si>
  <si>
    <t>LFMA4</t>
  </si>
  <si>
    <t>LFMA5</t>
  </si>
  <si>
    <t>LFUA1</t>
  </si>
  <si>
    <t>LFUA2</t>
  </si>
  <si>
    <t>LFUA3</t>
  </si>
  <si>
    <t>LFUA4</t>
  </si>
  <si>
    <t>LFUA5</t>
  </si>
  <si>
    <t>Lpelv</t>
  </si>
  <si>
    <t>Apelv</t>
  </si>
  <si>
    <t>Alili</t>
  </si>
  <si>
    <t>Lfem</t>
  </si>
  <si>
    <t>APxFem</t>
  </si>
  <si>
    <t>ADiafFem</t>
  </si>
  <si>
    <t>LDiafFem</t>
  </si>
  <si>
    <t>APDFem</t>
  </si>
  <si>
    <t>DTDFem</t>
  </si>
  <si>
    <t>Ltib</t>
  </si>
  <si>
    <t>LPxTib</t>
  </si>
  <si>
    <t>APxTib</t>
  </si>
  <si>
    <t>ADiafTib</t>
  </si>
  <si>
    <t>LDiafTib</t>
  </si>
  <si>
    <t>ADTib</t>
  </si>
  <si>
    <t>APxFib</t>
  </si>
  <si>
    <t>Last</t>
  </si>
  <si>
    <t>ATroAst</t>
  </si>
  <si>
    <t>DMCAst</t>
  </si>
  <si>
    <t>ACAst</t>
  </si>
  <si>
    <t>Lcalc</t>
  </si>
  <si>
    <t>LTubCalc</t>
  </si>
  <si>
    <t>AlCalc</t>
  </si>
  <si>
    <t>LNavic</t>
  </si>
  <si>
    <t>ANavic</t>
  </si>
  <si>
    <t>LCubo</t>
  </si>
  <si>
    <t>ACubo</t>
  </si>
  <si>
    <t>LEcto</t>
  </si>
  <si>
    <t>AEcto</t>
  </si>
  <si>
    <t>LMt2</t>
  </si>
  <si>
    <t>ADiafMt2</t>
  </si>
  <si>
    <t>APDiafMt2</t>
  </si>
  <si>
    <t>LMt3</t>
  </si>
  <si>
    <t>ADiafMt3</t>
  </si>
  <si>
    <t>APDiafMt3</t>
  </si>
  <si>
    <t>LMt4</t>
  </si>
  <si>
    <t>ADiafMt4</t>
  </si>
  <si>
    <t>APDiafMt4</t>
  </si>
  <si>
    <t>LMt5</t>
  </si>
  <si>
    <t>ADiafMt5</t>
  </si>
  <si>
    <t>APDiafMt5</t>
  </si>
  <si>
    <t>LFPP2</t>
  </si>
  <si>
    <t>LFPP3</t>
  </si>
  <si>
    <t>LFPP4</t>
  </si>
  <si>
    <t>LFPP5</t>
  </si>
  <si>
    <t>LFMP2</t>
  </si>
  <si>
    <t>LFMP3</t>
  </si>
  <si>
    <t>LFMP4</t>
  </si>
  <si>
    <t>LFMP5</t>
  </si>
  <si>
    <t>LFUP3</t>
  </si>
  <si>
    <t>LFUP4</t>
  </si>
  <si>
    <t>LFUP5</t>
  </si>
  <si>
    <t>17,15*</t>
  </si>
  <si>
    <t>18,8*</t>
  </si>
  <si>
    <t>MSP 2</t>
  </si>
  <si>
    <t>"C".gezi</t>
  </si>
  <si>
    <t>San Pedro, Bolivia</t>
  </si>
  <si>
    <t>EPN V 2882</t>
  </si>
  <si>
    <t xml:space="preserve">Protocyon </t>
  </si>
  <si>
    <t>EPN V 2884</t>
  </si>
  <si>
    <t>EPN V 2888</t>
  </si>
  <si>
    <t>MBLUZ P 2867</t>
  </si>
  <si>
    <t>MBLUZ P 2915</t>
  </si>
  <si>
    <t>MBLUZ P 3243</t>
  </si>
  <si>
    <t>MBLUZ P 4283</t>
  </si>
  <si>
    <t>MBLUZ P 3201</t>
  </si>
  <si>
    <t>MBLUZ P 2440</t>
  </si>
  <si>
    <t>17.55</t>
  </si>
  <si>
    <t>Talara, Perú</t>
  </si>
  <si>
    <t>UF S/Nº g1</t>
  </si>
  <si>
    <t xml:space="preserve">Rancholabrense </t>
  </si>
  <si>
    <t>UF S/Nº g2</t>
  </si>
  <si>
    <t>UF S/Nº g3</t>
  </si>
  <si>
    <t>UF S/Nº g4</t>
  </si>
  <si>
    <t>UF S/Nº g5</t>
  </si>
  <si>
    <t>S/Nº g6</t>
  </si>
  <si>
    <t>S/Nº g7</t>
  </si>
  <si>
    <t>S/Nº g8</t>
  </si>
  <si>
    <t xml:space="preserve"> UF S/Nº g9</t>
  </si>
  <si>
    <t>UF S/Nº g10</t>
  </si>
  <si>
    <t xml:space="preserve"> UF S/Nº g11</t>
  </si>
  <si>
    <t>UF S/Nº g12</t>
  </si>
  <si>
    <t>UF S/Nº g13</t>
  </si>
  <si>
    <t>UF S/Nº g14</t>
  </si>
  <si>
    <t>UF S/Nº g15</t>
  </si>
  <si>
    <t>UF S/Nº g16</t>
  </si>
  <si>
    <t>UF S/Nº g17</t>
  </si>
  <si>
    <t>UF S/Nº g18</t>
  </si>
  <si>
    <t>UF S/Nº g19</t>
  </si>
  <si>
    <t>UF S/Nº g20</t>
  </si>
  <si>
    <t>UF S/Nº g21</t>
  </si>
  <si>
    <t>UF S/Nº g22</t>
  </si>
  <si>
    <t>S/Nº g23</t>
  </si>
  <si>
    <t>S/Nº g24</t>
  </si>
  <si>
    <t>UF S/Nº g25</t>
  </si>
  <si>
    <t>UF S/Nº g26</t>
  </si>
  <si>
    <t>UF S/Nº g27</t>
  </si>
  <si>
    <t>UF S/Nº g28</t>
  </si>
  <si>
    <t>UF S/Nº g29</t>
  </si>
  <si>
    <t>UF S/Nº g30</t>
  </si>
  <si>
    <t>UF S/Nº 2191</t>
  </si>
  <si>
    <t>Itchetucknee River, Florida, USA</t>
  </si>
  <si>
    <t>UF S/Nº 8211</t>
  </si>
  <si>
    <t>UF S/Nº 8210</t>
  </si>
  <si>
    <t>MUSM Pv 169</t>
  </si>
  <si>
    <t>MUSM Pv 171</t>
  </si>
  <si>
    <t>MUSM Pv 36</t>
  </si>
  <si>
    <t>MUSM Pv 149</t>
  </si>
  <si>
    <t>MUSM Pv 150</t>
  </si>
  <si>
    <t>MUSM Pv 151</t>
  </si>
  <si>
    <t>MUSM Pv 38</t>
  </si>
  <si>
    <t>IPUP Brea 232</t>
  </si>
  <si>
    <t>IPUP Brea 233</t>
  </si>
  <si>
    <t>IPUP Brea 224</t>
  </si>
  <si>
    <t>IPUP Brea 238</t>
  </si>
  <si>
    <t>IPUP Brea 237</t>
  </si>
  <si>
    <t>IPUP Brea 239</t>
  </si>
  <si>
    <t>IPUP Brea 240</t>
  </si>
  <si>
    <t>IPUP Brea 233b</t>
  </si>
  <si>
    <t>IPUP Brea 232b</t>
  </si>
  <si>
    <t>IPUP Brea 236b</t>
  </si>
  <si>
    <t>IPUP Brea 237b</t>
  </si>
  <si>
    <t>IPUP Brea 238b</t>
  </si>
  <si>
    <t>IPUP Brea 239b</t>
  </si>
  <si>
    <t>IPUP Brea 242</t>
  </si>
  <si>
    <t>IPUP Brea 241</t>
  </si>
  <si>
    <t>IPUP Brea 243</t>
  </si>
  <si>
    <t>IPUP Brea 6</t>
  </si>
  <si>
    <t>IPUP Brea 003</t>
  </si>
  <si>
    <t>IPUP Brea 247</t>
  </si>
  <si>
    <t>IPUP Brea 005</t>
  </si>
  <si>
    <t>IPUP Brea 244</t>
  </si>
  <si>
    <t>IPUP Brea 327</t>
  </si>
  <si>
    <t>IPUP Brea 274</t>
  </si>
  <si>
    <t>IPUP Brea 265</t>
  </si>
  <si>
    <t>IPUP Brea 275</t>
  </si>
  <si>
    <t>IPUP Brea 317</t>
  </si>
  <si>
    <t>19+</t>
  </si>
  <si>
    <t>MUSM Pv S/Nº C</t>
  </si>
  <si>
    <t>17,55+</t>
  </si>
  <si>
    <t>IPUP Brea 299</t>
  </si>
  <si>
    <t>38,1+</t>
  </si>
  <si>
    <t>MNHN TAR 761</t>
  </si>
  <si>
    <t>NM1 C4SN115120-3</t>
  </si>
  <si>
    <t>Sitio Nutria Mansa, Argentina</t>
  </si>
  <si>
    <t>MUSM Pv 137</t>
  </si>
  <si>
    <t>MUSM Pv 159</t>
  </si>
  <si>
    <t>MUSM Pv 142</t>
  </si>
  <si>
    <t>MUSM Pv 138</t>
  </si>
  <si>
    <t>MUSM Pv 139</t>
  </si>
  <si>
    <t>MUSM Pv 140</t>
  </si>
  <si>
    <t>MUSM Pv 141</t>
  </si>
  <si>
    <t>IPUP Brea 229</t>
  </si>
  <si>
    <t>IPUP Brea 227</t>
  </si>
  <si>
    <t>IPUP Brea 226</t>
  </si>
  <si>
    <t>IPUP Brea 225</t>
  </si>
  <si>
    <t>IPUP Brea 230</t>
  </si>
  <si>
    <t>IPUP Brea 316</t>
  </si>
  <si>
    <t>IPUP Brea 319</t>
  </si>
  <si>
    <t>IPUP Brea 276</t>
  </si>
  <si>
    <t>IPUP Brea 246</t>
  </si>
  <si>
    <t>IPUP Brea 281</t>
  </si>
  <si>
    <t>IPUP Brea 245</t>
  </si>
  <si>
    <t>IPUP Brea 234b</t>
  </si>
  <si>
    <t>IPUP Brea 235</t>
  </si>
  <si>
    <t>MUSM Pv 175</t>
  </si>
  <si>
    <t>27,1+</t>
  </si>
  <si>
    <t>MUSM Pv 176</t>
  </si>
  <si>
    <t>30,3&amp;</t>
  </si>
  <si>
    <t>MUSM Pv S/Nº A</t>
  </si>
  <si>
    <t>31,7&amp;</t>
  </si>
  <si>
    <t>MUSM Pv S/Nº D</t>
  </si>
  <si>
    <t>22,25&amp;</t>
  </si>
  <si>
    <t>MUSM Pv 180</t>
  </si>
  <si>
    <t>MUSM Pv 181</t>
  </si>
  <si>
    <t>IPUP Brea 321</t>
  </si>
  <si>
    <t>21,9&amp;</t>
  </si>
  <si>
    <t>IPUP Brea 314</t>
  </si>
  <si>
    <t>20,9&amp;</t>
  </si>
  <si>
    <t>IPUP Brea 313</t>
  </si>
  <si>
    <t>22,95&amp;</t>
  </si>
  <si>
    <t>IPUP Brea 315</t>
  </si>
  <si>
    <t>22,6&amp;</t>
  </si>
  <si>
    <t>IPUP Brea 318</t>
  </si>
  <si>
    <t>21&amp;</t>
  </si>
  <si>
    <t>IPUP Brea 324</t>
  </si>
  <si>
    <t>16,85+</t>
  </si>
  <si>
    <t>IPUP Brea 312</t>
  </si>
  <si>
    <t>16,7+</t>
  </si>
  <si>
    <t>IPUP Brea 323</t>
  </si>
  <si>
    <t>17+</t>
  </si>
  <si>
    <t>IPUP Brea 320</t>
  </si>
  <si>
    <t>IPUP Brea 322</t>
  </si>
  <si>
    <t>19,5+</t>
  </si>
  <si>
    <t>IPUP Brea 283</t>
  </si>
  <si>
    <t>29,15+</t>
  </si>
  <si>
    <t>IPUP Brea 308</t>
  </si>
  <si>
    <t>29,4+</t>
  </si>
  <si>
    <t>IPUP Brea 285</t>
  </si>
  <si>
    <t>26,7+</t>
  </si>
  <si>
    <t>IPUP Brea 291</t>
  </si>
  <si>
    <t>26,5+</t>
  </si>
  <si>
    <t>IPUP Brea 292</t>
  </si>
  <si>
    <t>26,95+</t>
  </si>
  <si>
    <t>IPUP Brea 022</t>
  </si>
  <si>
    <t>29,55&amp;</t>
  </si>
  <si>
    <t>IPUP Brea 304</t>
  </si>
  <si>
    <t>30,15&amp;</t>
  </si>
  <si>
    <t>IPUP Brea 305</t>
  </si>
  <si>
    <t>32,6&amp;</t>
  </si>
  <si>
    <t>IPUP Brea 301</t>
  </si>
  <si>
    <t>30,95&amp;</t>
  </si>
  <si>
    <t>IPUP Brea 303</t>
  </si>
  <si>
    <t>30,7&amp;</t>
  </si>
  <si>
    <t>IPUP Brea 287</t>
  </si>
  <si>
    <t>IPUP Brea 295</t>
  </si>
  <si>
    <t>30,85&amp;</t>
  </si>
  <si>
    <t>IPUP Brea 290</t>
  </si>
  <si>
    <t>32,5&amp;</t>
  </si>
  <si>
    <t>MACN Pv 5405</t>
  </si>
  <si>
    <t>IPUP Brea 302</t>
  </si>
  <si>
    <t>MACN Pv 6297</t>
  </si>
  <si>
    <t>IPUP Brea 286</t>
  </si>
  <si>
    <t>32,7&amp;</t>
  </si>
  <si>
    <t>MNHN TAR 661</t>
  </si>
  <si>
    <t>IPUP Brea 289</t>
  </si>
  <si>
    <t>33,15&amp;</t>
  </si>
  <si>
    <t>MNPA V 290</t>
  </si>
  <si>
    <t>IPUP Brea 307</t>
  </si>
  <si>
    <t>31,1&amp;</t>
  </si>
  <si>
    <t>IPUP Brea 294</t>
  </si>
  <si>
    <t>IPUP Brea 296</t>
  </si>
  <si>
    <t>32,05&amp;</t>
  </si>
  <si>
    <t>IPUP Brea 297</t>
  </si>
  <si>
    <t>31,75&amp;</t>
  </si>
  <si>
    <t>IPUP Brea 298</t>
  </si>
  <si>
    <t>29,6&amp;</t>
  </si>
  <si>
    <t>IPUP Brea 309</t>
  </si>
  <si>
    <t>29,75&amp;</t>
  </si>
  <si>
    <t>IPUP Brea 284</t>
  </si>
  <si>
    <t>29,45&amp;</t>
  </si>
  <si>
    <t>IPUP Brea S/Nº</t>
  </si>
  <si>
    <t>MACN Pv 6200</t>
  </si>
  <si>
    <t>Olivos, Argentina</t>
  </si>
  <si>
    <t>MACN Pv 8709</t>
  </si>
  <si>
    <t>Punta Piedras</t>
  </si>
  <si>
    <t>MACN Pv 10900</t>
  </si>
  <si>
    <t>Enseandense?</t>
  </si>
  <si>
    <t>Alvear, Argentina</t>
  </si>
  <si>
    <t>"Pampeano Inferior"</t>
  </si>
  <si>
    <t>MLP 52-IX-27-68</t>
  </si>
  <si>
    <t>PVL 632 (ex CR 208)</t>
  </si>
  <si>
    <t>MNHN TAR 755</t>
  </si>
  <si>
    <t>MNHN TAR 577</t>
  </si>
  <si>
    <t>MNHN TAR 759</t>
  </si>
  <si>
    <t>MNPA V 292</t>
  </si>
  <si>
    <t>MNPA V 288</t>
  </si>
  <si>
    <t>MNHN TAR 751</t>
  </si>
  <si>
    <t>EPN V 2887</t>
  </si>
  <si>
    <t>16,45+</t>
  </si>
  <si>
    <t>MBLUZ P 2458</t>
  </si>
  <si>
    <t>Lujanenese</t>
  </si>
  <si>
    <t>27,1&amp;</t>
  </si>
  <si>
    <t>MBLUZ P 2173</t>
  </si>
  <si>
    <t>MBLUZ P 3691</t>
  </si>
  <si>
    <t>25,95&amp;</t>
  </si>
  <si>
    <t>MBLUZ P 2887</t>
  </si>
  <si>
    <t>28,25&amp;</t>
  </si>
  <si>
    <t>MBLUZ P 4502</t>
  </si>
  <si>
    <t>27,05&amp;</t>
  </si>
  <si>
    <t>MBLUZ P 4494</t>
  </si>
  <si>
    <t>16,5+</t>
  </si>
  <si>
    <t>MBLUZ P 2539</t>
  </si>
  <si>
    <t>14,4+</t>
  </si>
  <si>
    <t>MBLUZ P 2577</t>
  </si>
  <si>
    <t>14,45+</t>
  </si>
  <si>
    <t>MBLUZ P 2950</t>
  </si>
  <si>
    <t>19,65&amp;</t>
  </si>
  <si>
    <t>MBLUZ P 2279</t>
  </si>
  <si>
    <t>16+</t>
  </si>
  <si>
    <t>MBLUZ P 2992</t>
  </si>
  <si>
    <t>17,8&amp;</t>
  </si>
  <si>
    <t>MBLUZ P 4034</t>
  </si>
  <si>
    <t>20,5&amp;</t>
  </si>
  <si>
    <t>MBLUZ P 2902</t>
  </si>
  <si>
    <t>14,95+</t>
  </si>
  <si>
    <t>MBLUZ P 2951</t>
  </si>
  <si>
    <t>18,45&amp;</t>
  </si>
  <si>
    <t>MBLUZ P 2952</t>
  </si>
  <si>
    <t>19,83&amp;</t>
  </si>
  <si>
    <t>MBLUZ P 2602</t>
  </si>
  <si>
    <t>17,9@</t>
  </si>
  <si>
    <t>MBLUZ P 4243</t>
  </si>
  <si>
    <t>13,5@</t>
  </si>
  <si>
    <t>MBLUZ P 2144</t>
  </si>
  <si>
    <t>13,1@</t>
  </si>
  <si>
    <t>MBLUZ P 2100</t>
  </si>
  <si>
    <t>13,8@</t>
  </si>
  <si>
    <t>MBLUZ P 4455</t>
  </si>
  <si>
    <t>13,98@</t>
  </si>
  <si>
    <t>MBLUZ P 2967</t>
  </si>
  <si>
    <t>11,5@</t>
  </si>
  <si>
    <t>MBLUZ P 2929</t>
  </si>
  <si>
    <t>14,7@</t>
  </si>
  <si>
    <t>MBLUZ P 3689</t>
  </si>
  <si>
    <t>16,1@</t>
  </si>
  <si>
    <t>MBLUZ P 1939</t>
  </si>
  <si>
    <t>30,05+</t>
  </si>
  <si>
    <t>MBLUZ P 2108</t>
  </si>
  <si>
    <t>MBLUZ P 3711</t>
  </si>
  <si>
    <t>MBLUZ P 2596</t>
  </si>
  <si>
    <t>MBLUZ P 6581</t>
  </si>
  <si>
    <t xml:space="preserve">MBLUZ P 2072  </t>
  </si>
  <si>
    <t>Holoceno</t>
  </si>
  <si>
    <t>Procedencia Geográfica</t>
  </si>
  <si>
    <t>AAtlas</t>
  </si>
  <si>
    <t xml:space="preserve">LAtlas </t>
  </si>
  <si>
    <t>LAxis</t>
  </si>
  <si>
    <t>AAxis</t>
  </si>
  <si>
    <t>LC3</t>
  </si>
  <si>
    <t>AC3</t>
  </si>
  <si>
    <t>ALC3</t>
  </si>
  <si>
    <t>LC4</t>
  </si>
  <si>
    <t>AC4</t>
  </si>
  <si>
    <t>ALC4</t>
  </si>
  <si>
    <t>LC5</t>
  </si>
  <si>
    <t>AC5</t>
  </si>
  <si>
    <t>ALC5</t>
  </si>
  <si>
    <t>LC6</t>
  </si>
  <si>
    <t>AC6</t>
  </si>
  <si>
    <t>ALC6</t>
  </si>
  <si>
    <t>LC7</t>
  </si>
  <si>
    <t>AC7</t>
  </si>
  <si>
    <t>ALC7</t>
  </si>
  <si>
    <t>LT1</t>
  </si>
  <si>
    <t>AT1</t>
  </si>
  <si>
    <t>ALT1</t>
  </si>
  <si>
    <t>LT2</t>
  </si>
  <si>
    <t>AT2</t>
  </si>
  <si>
    <t>ALT2</t>
  </si>
  <si>
    <t>LT3</t>
  </si>
  <si>
    <t>AT3</t>
  </si>
  <si>
    <t>ALT3</t>
  </si>
  <si>
    <t>LT4</t>
  </si>
  <si>
    <t>AT4</t>
  </si>
  <si>
    <t>ALT4</t>
  </si>
  <si>
    <t>LT5</t>
  </si>
  <si>
    <t>AT5</t>
  </si>
  <si>
    <t>ALT5</t>
  </si>
  <si>
    <t>LT6</t>
  </si>
  <si>
    <t>AT6</t>
  </si>
  <si>
    <t>ALT6</t>
  </si>
  <si>
    <t>LT7</t>
  </si>
  <si>
    <t>AT7</t>
  </si>
  <si>
    <t>ALT7</t>
  </si>
  <si>
    <t>LT8</t>
  </si>
  <si>
    <t>AT8</t>
  </si>
  <si>
    <t>ALT8</t>
  </si>
  <si>
    <t>LT9</t>
  </si>
  <si>
    <t>AT9</t>
  </si>
  <si>
    <t>ALT9</t>
  </si>
  <si>
    <t>LT10</t>
  </si>
  <si>
    <t>AT10</t>
  </si>
  <si>
    <t>ALT10</t>
  </si>
  <si>
    <t>LT11</t>
  </si>
  <si>
    <t>AT11</t>
  </si>
  <si>
    <t>ALT11</t>
  </si>
  <si>
    <t>LT?</t>
  </si>
  <si>
    <t>AT?</t>
  </si>
  <si>
    <t>ALT?</t>
  </si>
  <si>
    <t>LT12</t>
  </si>
  <si>
    <t>AT12</t>
  </si>
  <si>
    <t>ALT12</t>
  </si>
  <si>
    <t>LT13</t>
  </si>
  <si>
    <t>AT13</t>
  </si>
  <si>
    <t>ALT13</t>
  </si>
  <si>
    <t>LL1</t>
  </si>
  <si>
    <t>AL1</t>
  </si>
  <si>
    <t>ALL1</t>
  </si>
  <si>
    <t>LL2</t>
  </si>
  <si>
    <t>AL2</t>
  </si>
  <si>
    <t>ALL2</t>
  </si>
  <si>
    <t>LL3</t>
  </si>
  <si>
    <t>AL3</t>
  </si>
  <si>
    <t>ALL3</t>
  </si>
  <si>
    <t>LL4</t>
  </si>
  <si>
    <t>AL4</t>
  </si>
  <si>
    <t>ALL4</t>
  </si>
  <si>
    <t>LL5</t>
  </si>
  <si>
    <t>AL5</t>
  </si>
  <si>
    <t>ALL5</t>
  </si>
  <si>
    <t>LL6</t>
  </si>
  <si>
    <t>AL6</t>
  </si>
  <si>
    <t>ALL6</t>
  </si>
  <si>
    <t>LL7</t>
  </si>
  <si>
    <t>AL7</t>
  </si>
  <si>
    <t>ALL7</t>
  </si>
  <si>
    <t>LSac</t>
  </si>
  <si>
    <t xml:space="preserve">ANSac </t>
  </si>
  <si>
    <t>LCd1</t>
  </si>
  <si>
    <t>LCd2</t>
  </si>
  <si>
    <t>LCd3</t>
  </si>
  <si>
    <t>LCd4</t>
  </si>
  <si>
    <t>LCd5</t>
  </si>
  <si>
    <t>LCd6</t>
  </si>
  <si>
    <t>LCd7</t>
  </si>
  <si>
    <t>LCd8</t>
  </si>
  <si>
    <t>LCd9</t>
  </si>
  <si>
    <t>LCd10</t>
  </si>
  <si>
    <t>LCd11</t>
  </si>
  <si>
    <t>LCd13</t>
  </si>
  <si>
    <t>LCd14</t>
  </si>
  <si>
    <t>LCd15</t>
  </si>
  <si>
    <t>Ramallo, Buenos Aires, Argentina</t>
  </si>
  <si>
    <t>San Pedro,  Argentina</t>
  </si>
  <si>
    <t>16,26*</t>
  </si>
  <si>
    <t>CI S/Nºb</t>
  </si>
  <si>
    <t>MUSM Pv 183</t>
  </si>
  <si>
    <t>Talara,  Perú</t>
  </si>
  <si>
    <t>IPUP Brea 260</t>
  </si>
  <si>
    <t>34,5*</t>
  </si>
  <si>
    <t>EPN V 2889</t>
  </si>
  <si>
    <t>EPN V 2890</t>
  </si>
  <si>
    <t>MBLUZ P 1859</t>
  </si>
  <si>
    <t>Inciarte,Venezuela</t>
  </si>
  <si>
    <t>MBLUZ P 3700</t>
  </si>
  <si>
    <t>42,25*</t>
  </si>
  <si>
    <t>MBLUZ P 3386</t>
  </si>
  <si>
    <t>42,6*</t>
  </si>
  <si>
    <t>MBLUZ P 3701</t>
  </si>
  <si>
    <t>MBLUZ P 2065</t>
  </si>
  <si>
    <t>20,7(?)</t>
  </si>
  <si>
    <t>15,25(?)</t>
  </si>
  <si>
    <t>13,5(?)</t>
  </si>
  <si>
    <t>MBLUZ P 2421</t>
  </si>
  <si>
    <t>29,85(?)</t>
  </si>
  <si>
    <t>22,15(?)</t>
  </si>
  <si>
    <t>17,10(?)</t>
  </si>
  <si>
    <t>MBLUZ P 2470</t>
  </si>
  <si>
    <r>
      <t>"</t>
    </r>
    <r>
      <rPr>
        <i/>
        <sz val="12"/>
        <rFont val="Times New Roman"/>
        <family val="1"/>
      </rPr>
      <t>C.</t>
    </r>
    <r>
      <rPr>
        <sz val="12"/>
        <rFont val="Times New Roman"/>
        <family val="1"/>
      </rPr>
      <t xml:space="preserve">" </t>
    </r>
    <r>
      <rPr>
        <i/>
        <sz val="12"/>
        <rFont val="Times New Roman"/>
        <family val="1"/>
      </rPr>
      <t>gezi</t>
    </r>
  </si>
  <si>
    <t>A.dirus</t>
  </si>
  <si>
    <t>NHMD ZMK 1/1845:5697-98</t>
  </si>
  <si>
    <t>NHMD ZMK 1/1845:251</t>
  </si>
  <si>
    <t>NHMD ZMK 1/1845:2157</t>
  </si>
  <si>
    <t>NHMD ZMK 1/1845:5700</t>
  </si>
  <si>
    <t>NHMD ZMK 1/1845:6581</t>
  </si>
  <si>
    <t>NHMD ZMK 1/1845:228</t>
  </si>
  <si>
    <t>NHMD ZMK 1/1845:6579</t>
  </si>
  <si>
    <t>NHMD ZMK 1/1845:257</t>
  </si>
  <si>
    <t xml:space="preserve">NHMD ZMK 1/1845:3039 </t>
  </si>
  <si>
    <t>A. dirus</t>
  </si>
  <si>
    <r>
      <t xml:space="preserve">CV sin </t>
    </r>
    <r>
      <rPr>
        <i/>
        <sz val="12"/>
        <rFont val="Times New Roman"/>
        <family val="1"/>
      </rPr>
      <t>C. nehringi</t>
    </r>
  </si>
  <si>
    <t>América del Norte</t>
  </si>
  <si>
    <t>Mediana</t>
  </si>
  <si>
    <t>Percentil 5</t>
  </si>
  <si>
    <t>Percentil 95</t>
  </si>
  <si>
    <t>MACN Pv 6822</t>
  </si>
  <si>
    <t>Esperanza, Santa Fé, Argentina</t>
  </si>
  <si>
    <t xml:space="preserve"> LP4 tomado de Ruiz Ramoni et al. 2022</t>
  </si>
  <si>
    <t>Simbolos y referencias</t>
  </si>
  <si>
    <t>&amp; : FP 3 o 4</t>
  </si>
  <si>
    <t>,+ : FP 2 o 5</t>
  </si>
  <si>
    <t>.@: FU indet</t>
  </si>
  <si>
    <r>
      <t>A</t>
    </r>
    <r>
      <rPr>
        <sz val="12"/>
        <rFont val="Times New Roman"/>
        <family val="1"/>
      </rPr>
      <t xml:space="preserve">. </t>
    </r>
    <r>
      <rPr>
        <i/>
        <sz val="12"/>
        <rFont val="Times New Roman"/>
        <family val="1"/>
      </rPr>
      <t>dirus</t>
    </r>
  </si>
  <si>
    <t>Medida</t>
  </si>
  <si>
    <t>Fósil</t>
  </si>
  <si>
    <t>Diferencias observadas</t>
  </si>
  <si>
    <t>Probabilidad</t>
  </si>
  <si>
    <r>
      <t xml:space="preserve">Paramétros estadísticos de las medidas craneodentarias de </t>
    </r>
    <r>
      <rPr>
        <b/>
        <i/>
        <sz val="12"/>
        <rFont val="Times New Roman"/>
        <family val="1"/>
      </rPr>
      <t>A. dirus</t>
    </r>
    <r>
      <rPr>
        <b/>
        <sz val="12"/>
        <rFont val="Times New Roman"/>
        <family val="1"/>
      </rPr>
      <t>, separando la muestra entre América del Norte y del Sur, así cómo excluyendo a "</t>
    </r>
    <r>
      <rPr>
        <b/>
        <i/>
        <sz val="12"/>
        <rFont val="Times New Roman"/>
        <family val="1"/>
      </rPr>
      <t>C</t>
    </r>
    <r>
      <rPr>
        <b/>
        <sz val="12"/>
        <rFont val="Times New Roman"/>
        <family val="1"/>
      </rPr>
      <t xml:space="preserve">." nehringi de esta última </t>
    </r>
  </si>
  <si>
    <r>
      <t>América del Sur sin "</t>
    </r>
    <r>
      <rPr>
        <b/>
        <i/>
        <sz val="12"/>
        <rFont val="Times New Roman"/>
        <family val="1"/>
      </rPr>
      <t>C</t>
    </r>
    <r>
      <rPr>
        <b/>
        <sz val="12"/>
        <rFont val="Times New Roman"/>
        <family val="1"/>
      </rPr>
      <t xml:space="preserve">." </t>
    </r>
    <r>
      <rPr>
        <b/>
        <i/>
        <sz val="12"/>
        <rFont val="Times New Roman"/>
        <family val="1"/>
      </rPr>
      <t>nehringi</t>
    </r>
  </si>
  <si>
    <r>
      <t xml:space="preserve">América del Sur con </t>
    </r>
    <r>
      <rPr>
        <b/>
        <i/>
        <sz val="12"/>
        <rFont val="Times New Roman"/>
        <family val="1"/>
      </rPr>
      <t>"C." nehringi</t>
    </r>
  </si>
  <si>
    <t>Prueba de Cope y Lacy</t>
  </si>
  <si>
    <t xml:space="preserve">Medidas de los elementos del esqueleto postcraneano axial. En rojo medidas aproximadas. </t>
  </si>
  <si>
    <t xml:space="preserve">Medidas de los elementos del esqueleto postcraneano apendicular. En rojo medidas aproximadas. </t>
  </si>
  <si>
    <t xml:space="preserve">Medidas de la dentición decidua. En rojo medidas aproximadas. </t>
  </si>
  <si>
    <t xml:space="preserve">Medidas de la dentición permanente. En rojo medidas aproximadas. </t>
  </si>
  <si>
    <t xml:space="preserve">Medidas craneanas. En rojo medidas aproximadas. </t>
  </si>
  <si>
    <r>
      <t xml:space="preserve">Medidas craneodentarias de ejemplares de </t>
    </r>
    <r>
      <rPr>
        <b/>
        <i/>
        <sz val="12"/>
        <color theme="1"/>
        <rFont val="Times New Roman"/>
        <family val="1"/>
      </rPr>
      <t>Ly. culpaeus</t>
    </r>
    <r>
      <rPr>
        <b/>
        <sz val="12"/>
        <color theme="1"/>
        <rFont val="Times New Roman"/>
        <family val="1"/>
      </rPr>
      <t xml:space="preserve"> y sus respectivos parámetos estadísticos. Datos tomados de Prevosti et al. 2015 (Extinctions in near time : new radiocarbon dates point to a very recent disappearance of the South American fox </t>
    </r>
    <r>
      <rPr>
        <b/>
        <i/>
        <sz val="12"/>
        <color theme="1"/>
        <rFont val="Times New Roman"/>
        <family val="1"/>
      </rPr>
      <t>Dusicyon avus</t>
    </r>
    <r>
      <rPr>
        <b/>
        <sz val="12"/>
        <color theme="1"/>
        <rFont val="Times New Roman"/>
        <family val="1"/>
      </rPr>
      <t xml:space="preserve"> ( Carnivora : Canidae ). Biological Journal of the Linnean Society, 116: 704–720).</t>
    </r>
  </si>
  <si>
    <t>ASIS</t>
  </si>
  <si>
    <t>S/Nº Universidad de CHILE, Fac. Cs. Sociales, Depto Antropologia, laboratorio de Zooarqueología</t>
  </si>
  <si>
    <t>? Chile</t>
  </si>
  <si>
    <t>31,51*</t>
  </si>
  <si>
    <t>P1: 5,02, 3,53</t>
  </si>
  <si>
    <t>MACN Ma 10</t>
  </si>
  <si>
    <t>Rio Deseado, Santa Cruz, Argentina</t>
  </si>
  <si>
    <t>MACN Ma  1</t>
  </si>
  <si>
    <t>Santa Cruz?, Argentina</t>
  </si>
  <si>
    <t>MACN Ma 2</t>
  </si>
  <si>
    <t>Rio La Leona, Santa Cruz, Argentina</t>
  </si>
  <si>
    <t>MACN Ma 3</t>
  </si>
  <si>
    <t>Argentina</t>
  </si>
  <si>
    <t>MACN Ma 9</t>
  </si>
  <si>
    <t>Dique Ameghino, Chubut, Argentina</t>
  </si>
  <si>
    <t>MLP Ma 1264</t>
  </si>
  <si>
    <t>Cordillera, Patagonia, Argentina</t>
  </si>
  <si>
    <t>MLP Ma 1265</t>
  </si>
  <si>
    <t>Patagonia, Argentina</t>
  </si>
  <si>
    <t>MLP Ma 1266</t>
  </si>
  <si>
    <t>MLP Ma 1267</t>
  </si>
  <si>
    <t>Cordillera, Santa Cruz, Argentina</t>
  </si>
  <si>
    <t>MLP Ma 1749</t>
  </si>
  <si>
    <t>Punta Alta, Santa Cruz, Argentina</t>
  </si>
  <si>
    <t>MLP Ma 27-X-97-10</t>
  </si>
  <si>
    <t>Ea. Maria Luisa, Tierra del Fuego, Argentina</t>
  </si>
  <si>
    <t>MLP Ma 27-X-97-19</t>
  </si>
  <si>
    <t>MLP Ma 5-III-30-10</t>
  </si>
  <si>
    <t>Nahuel Huapi, Rio Negro, Argentina</t>
  </si>
  <si>
    <t>MLP Ma 5-III-36-21</t>
  </si>
  <si>
    <t>MLP Ma 5-III-36-9</t>
  </si>
  <si>
    <t>MACN Ma WN</t>
  </si>
  <si>
    <t>MACN Ma 33.69</t>
  </si>
  <si>
    <t>Tierra del Fuego, Argentina</t>
  </si>
  <si>
    <t>MACN Ma 25.128</t>
  </si>
  <si>
    <t>Buenos Aires Zoo, Argentina</t>
  </si>
  <si>
    <t>MACN Ma 21899</t>
  </si>
  <si>
    <t>Cordoba, Argentina</t>
  </si>
  <si>
    <t>MACN Ma 38.39</t>
  </si>
  <si>
    <t>Jujuy, Argentina</t>
  </si>
  <si>
    <t>MACN Ma 33.67</t>
  </si>
  <si>
    <t>MACN Ma 41.55</t>
  </si>
  <si>
    <t>Lizoite, Argentina</t>
  </si>
  <si>
    <t>MACN Ma 19221</t>
  </si>
  <si>
    <t>Santa Cruz, Argentina</t>
  </si>
  <si>
    <t>MACN Ma 4.41</t>
  </si>
  <si>
    <t>Salta, Argentina</t>
  </si>
  <si>
    <t>MACN Ma 24.119</t>
  </si>
  <si>
    <t>MACN Ma 31.58</t>
  </si>
  <si>
    <t>Pichincha, Occidente, Ecuador</t>
  </si>
  <si>
    <t>MACN Ma 23079</t>
  </si>
  <si>
    <t>MACN Ma 23097</t>
  </si>
  <si>
    <t>MACN Ma 23090</t>
  </si>
  <si>
    <t>MACN Ma 23091</t>
  </si>
  <si>
    <t>MACN Ma 23077</t>
  </si>
  <si>
    <t>MACN Ma 23116</t>
  </si>
  <si>
    <t>MACN Ma 23107</t>
  </si>
  <si>
    <t>MACN Ma 23162</t>
  </si>
  <si>
    <t>MACN Ma 23171</t>
  </si>
  <si>
    <t>MACN Ma 23146</t>
  </si>
  <si>
    <t>MLP Ma FP16</t>
  </si>
  <si>
    <t>Estancia La Costa, Santa Cruz, Argentina</t>
  </si>
  <si>
    <t>MLP Ma FP5</t>
  </si>
  <si>
    <t>Puesto  La Costa, Santa Cruz, Argentina</t>
  </si>
  <si>
    <t>MLP Ma FP2</t>
  </si>
  <si>
    <t>MLP Ma FP17</t>
  </si>
  <si>
    <t>MLP Ma FP7</t>
  </si>
  <si>
    <t>Cañadon Indio, Santa Cruz, Argentina</t>
  </si>
  <si>
    <t>MLP Ma FP6</t>
  </si>
  <si>
    <t>MLP Ma FP1</t>
  </si>
  <si>
    <t>MLP Ma FP4</t>
  </si>
  <si>
    <t>MLP Ma FP8</t>
  </si>
  <si>
    <t xml:space="preserve">MACN Ma 15134 </t>
  </si>
  <si>
    <t>Neuquen, Argentina</t>
  </si>
  <si>
    <t xml:space="preserve">MACN Ma 15124 </t>
  </si>
  <si>
    <t xml:space="preserve">MACN Ma 15125 </t>
  </si>
  <si>
    <t xml:space="preserve">MACN Ma 15117 </t>
  </si>
  <si>
    <t>MACN Ma 15151</t>
  </si>
  <si>
    <t xml:space="preserve">MACN Ma 15147  </t>
  </si>
  <si>
    <t>MACN Ma 15128</t>
  </si>
  <si>
    <t>MACN Ma 15136</t>
  </si>
  <si>
    <t>MACN Ma 15146</t>
  </si>
  <si>
    <t>MACN Ma 15137</t>
  </si>
  <si>
    <t>MACN Ma 15139</t>
  </si>
  <si>
    <t>MACN Ma 15163</t>
  </si>
  <si>
    <t>MACN Ma 15089</t>
  </si>
  <si>
    <t>MACN Ma 15179</t>
  </si>
  <si>
    <t>MACN Ma 15167</t>
  </si>
  <si>
    <t>MACN Ma 15168</t>
  </si>
  <si>
    <t>MACN Ma 15154</t>
  </si>
  <si>
    <t>MACN Ma 15162</t>
  </si>
  <si>
    <t>MNHNS 516</t>
  </si>
  <si>
    <t>Cerro Lisboa, Provincia de Santiago, Chile</t>
  </si>
  <si>
    <t>MNHNS 506</t>
  </si>
  <si>
    <t>Palmas de Ocoa, Chile</t>
  </si>
  <si>
    <t>MNHNS 505</t>
  </si>
  <si>
    <t>MNHNS 551</t>
  </si>
  <si>
    <t>Regimiento Calamas, Aguas calientes, Provincia de Antofagasta, Chile</t>
  </si>
  <si>
    <t>MZUC 32762</t>
  </si>
  <si>
    <t>Cochrane, Region Aysen, Chile</t>
  </si>
  <si>
    <t>MZUC 7524</t>
  </si>
  <si>
    <t>Cauquenes, VII Region, Chile</t>
  </si>
  <si>
    <t>MZUC 7525</t>
  </si>
  <si>
    <t>Maule, Cauquenes, Chile</t>
  </si>
  <si>
    <t>MZUC 7526</t>
  </si>
  <si>
    <t>MZUC 32767</t>
  </si>
  <si>
    <t>Rio Loa, Region Antofagasta, Chile</t>
  </si>
  <si>
    <t>CEHA PC001</t>
  </si>
  <si>
    <t>Lago Sofía, Ultima Esperanza, Chile</t>
  </si>
  <si>
    <t>182,5</t>
  </si>
  <si>
    <t>110,2</t>
  </si>
  <si>
    <t>101,38</t>
  </si>
  <si>
    <t>30,07</t>
  </si>
  <si>
    <t>32,43</t>
  </si>
  <si>
    <t>57,1</t>
  </si>
  <si>
    <t>50,64</t>
  </si>
  <si>
    <t>31,25</t>
  </si>
  <si>
    <t>23,6</t>
  </si>
  <si>
    <t>14,6</t>
  </si>
  <si>
    <t>135,52</t>
  </si>
  <si>
    <t>46,29</t>
  </si>
  <si>
    <t>18,98</t>
  </si>
  <si>
    <t>17,96</t>
  </si>
  <si>
    <t>25,59</t>
  </si>
  <si>
    <t>5,88</t>
  </si>
  <si>
    <t>4,54</t>
  </si>
  <si>
    <t>10,51</t>
  </si>
  <si>
    <t>6,29</t>
  </si>
  <si>
    <t>9,78</t>
  </si>
  <si>
    <t>3,98</t>
  </si>
  <si>
    <t>11,26</t>
  </si>
  <si>
    <t>4,49</t>
  </si>
  <si>
    <t>17,49</t>
  </si>
  <si>
    <t>8,18</t>
  </si>
  <si>
    <t>11,18</t>
  </si>
  <si>
    <t>8,09</t>
  </si>
  <si>
    <t>13,72</t>
  </si>
  <si>
    <t>6,9</t>
  </si>
  <si>
    <t>11,16</t>
  </si>
  <si>
    <t>10,74</t>
  </si>
  <si>
    <t>6,77</t>
  </si>
  <si>
    <t>9,71</t>
  </si>
  <si>
    <t>4,36</t>
  </si>
  <si>
    <t>10,86</t>
  </si>
  <si>
    <t>4,77</t>
  </si>
  <si>
    <t>11,43</t>
  </si>
  <si>
    <t>5,62</t>
  </si>
  <si>
    <t>17,62</t>
  </si>
  <si>
    <t>13,04</t>
  </si>
  <si>
    <t>6,91</t>
  </si>
  <si>
    <t>9,77</t>
  </si>
  <si>
    <t>6,54</t>
  </si>
  <si>
    <t>4,3</t>
  </si>
  <si>
    <t>3,95</t>
  </si>
  <si>
    <t>CEHA PC002</t>
  </si>
  <si>
    <t>San Gregorio, Magallanes, Chile</t>
  </si>
  <si>
    <t>177,7</t>
  </si>
  <si>
    <t>104,76</t>
  </si>
  <si>
    <t>91,5</t>
  </si>
  <si>
    <t>28,84</t>
  </si>
  <si>
    <t>29,87</t>
  </si>
  <si>
    <t>52,07</t>
  </si>
  <si>
    <t>48,69</t>
  </si>
  <si>
    <t>23,09</t>
  </si>
  <si>
    <t>12,44</t>
  </si>
  <si>
    <t>131,58</t>
  </si>
  <si>
    <t>46,88</t>
  </si>
  <si>
    <t>19,02</t>
  </si>
  <si>
    <t>17,91</t>
  </si>
  <si>
    <t>4,31</t>
  </si>
  <si>
    <t>4,2</t>
  </si>
  <si>
    <t>9,63</t>
  </si>
  <si>
    <t>5,49</t>
  </si>
  <si>
    <t>9,81</t>
  </si>
  <si>
    <t>3,78</t>
  </si>
  <si>
    <t>11,37</t>
  </si>
  <si>
    <t>4,15</t>
  </si>
  <si>
    <t>16,64</t>
  </si>
  <si>
    <t>8,31</t>
  </si>
  <si>
    <t>10,66</t>
  </si>
  <si>
    <t>8,17</t>
  </si>
  <si>
    <t>13,46</t>
  </si>
  <si>
    <t>6,99</t>
  </si>
  <si>
    <t>10,38</t>
  </si>
  <si>
    <t>10,29</t>
  </si>
  <si>
    <t>6,97</t>
  </si>
  <si>
    <t>9,83</t>
  </si>
  <si>
    <t>4,09</t>
  </si>
  <si>
    <t>10,89</t>
  </si>
  <si>
    <t>5,31</t>
  </si>
  <si>
    <t>11,42</t>
  </si>
  <si>
    <t>5,22</t>
  </si>
  <si>
    <t>17,97</t>
  </si>
  <si>
    <t>12,62</t>
  </si>
  <si>
    <t>7,04</t>
  </si>
  <si>
    <t>9,23</t>
  </si>
  <si>
    <t>6,52</t>
  </si>
  <si>
    <t>CEHA PC003</t>
  </si>
  <si>
    <t>Chile</t>
  </si>
  <si>
    <t>IPUM CZ 0218</t>
  </si>
  <si>
    <t xml:space="preserve">Ea. Florida, Caleta Josefina,  Río Torcido, Magallanes, Chile. </t>
  </si>
  <si>
    <t>IPUM CZ 1051</t>
  </si>
  <si>
    <t>Poseción, Magallanes, Chile</t>
  </si>
  <si>
    <t>IPUM CZ 213</t>
  </si>
  <si>
    <t>Isla Hoste, Chile</t>
  </si>
  <si>
    <t>IPUM CZ  212</t>
  </si>
  <si>
    <t>Bahia Parry, Magallanes, Tierra del Fuego, Chile</t>
  </si>
  <si>
    <t>IPUM CZ 210</t>
  </si>
  <si>
    <t>Ea. Rio Hondo, Magallanes, Tierra del Fuego; Chile</t>
  </si>
  <si>
    <t>IPUM CZ 195</t>
  </si>
  <si>
    <t>Cerro Castillo, Ultima Esperanza, Magallanes, Chile</t>
  </si>
  <si>
    <t>IPUM CZ 215</t>
  </si>
  <si>
    <t>Tierra del Fuego, Chile</t>
  </si>
  <si>
    <t>IPUM CZ 209</t>
  </si>
  <si>
    <t>Magallanes, Chile</t>
  </si>
  <si>
    <t>IPUM CZ 202</t>
  </si>
  <si>
    <t>Punta Baja, Magallanes, Chile</t>
  </si>
  <si>
    <t>IPUM CZ 203</t>
  </si>
  <si>
    <t>Brazo Ñuñez, Isla Riesco, Chile</t>
  </si>
  <si>
    <t>IPUM CZ 191</t>
  </si>
  <si>
    <t>Rio Serrano, Ultima Esperanza, Magallanes, Chile</t>
  </si>
  <si>
    <t>IPUM CZ 193</t>
  </si>
  <si>
    <t>IPUM CZ 190</t>
  </si>
  <si>
    <t>Agua Fresca, Magallanes, Chile</t>
  </si>
  <si>
    <t>IPUM CZ 194</t>
  </si>
  <si>
    <t>IPUM CZ 207</t>
  </si>
  <si>
    <t>Playa del Seno Silva-Palma, Magallanes, Chile</t>
  </si>
  <si>
    <t>8 ,2</t>
  </si>
  <si>
    <t>IPUM CZ 208</t>
  </si>
  <si>
    <t>Lago Pehoe, Ultima Esperanza, Magallanes, Chile</t>
  </si>
  <si>
    <t>IPUM CZ 214</t>
  </si>
  <si>
    <t>IPUM CZ 230</t>
  </si>
  <si>
    <t>Puerto Henry, Isla Riesco, Magallanes, Chile</t>
  </si>
  <si>
    <t>IPUM CZ 211</t>
  </si>
  <si>
    <t>Fiordo Agostini, Tierra del Fuego, Chile</t>
  </si>
  <si>
    <t>IPUM CZ 199</t>
  </si>
  <si>
    <t>IPUM CZ 201</t>
  </si>
  <si>
    <t>IPUM CZ 198</t>
  </si>
  <si>
    <t>Ea P.alermo, Magallanes, Chile</t>
  </si>
  <si>
    <t>IPUM CZ 221</t>
  </si>
  <si>
    <t>Campo Ballena, Ultima Esperanza, Magallanes, Chile</t>
  </si>
  <si>
    <t>IPUM CZ 206</t>
  </si>
  <si>
    <t>San Isidro, Bahia El Aguila, Magallanes, Chile</t>
  </si>
  <si>
    <t>IPUM CZ 192</t>
  </si>
  <si>
    <t>IPUM CZ 216</t>
  </si>
  <si>
    <t>IPUM CZ 197</t>
  </si>
  <si>
    <t>IPUM CZ 217</t>
  </si>
  <si>
    <t>IPUM CZ 204</t>
  </si>
  <si>
    <t>Ea. Palermo, Magallanes, Chile</t>
  </si>
  <si>
    <t>IPUM CZ 200</t>
  </si>
  <si>
    <t>Lago Blanco, Magallanes, Chile</t>
  </si>
  <si>
    <t>Carácter</t>
  </si>
  <si>
    <t>Estados</t>
  </si>
  <si>
    <t>F</t>
  </si>
  <si>
    <t>(%)</t>
  </si>
  <si>
    <r>
      <t xml:space="preserve">Variación de rasgos cualitativos en una pobación actual de </t>
    </r>
    <r>
      <rPr>
        <b/>
        <i/>
        <sz val="12"/>
        <rFont val="Times New Roman"/>
        <family val="1"/>
      </rPr>
      <t>L. gymnocercus</t>
    </r>
    <r>
      <rPr>
        <b/>
        <sz val="12"/>
        <rFont val="Times New Roman"/>
        <family val="1"/>
      </rPr>
      <t>.</t>
    </r>
  </si>
  <si>
    <t>Tabla con una síntesis de la frecuencia absoluta, frecuencia relativa de los estados de cada carácter. N : tamaño de la muestra.</t>
  </si>
  <si>
    <t>CAM I1</t>
  </si>
  <si>
    <t>CAD I1</t>
  </si>
  <si>
    <t>CAM I2</t>
  </si>
  <si>
    <t>CAD I2</t>
  </si>
  <si>
    <t>P1</t>
  </si>
  <si>
    <t>Raíces P1</t>
  </si>
  <si>
    <t>CAD P2</t>
  </si>
  <si>
    <t>CAD P3</t>
  </si>
  <si>
    <t>Borde mesial del P4</t>
  </si>
  <si>
    <t>Tamaño protocono del P4</t>
  </si>
  <si>
    <t>Orientación protocono del P4</t>
  </si>
  <si>
    <t>Parastilo del P4</t>
  </si>
  <si>
    <t>Cíngulo lingual del P4</t>
  </si>
  <si>
    <t>Extension mesial hipocono del M1</t>
  </si>
  <si>
    <t>Hipocono del M1</t>
  </si>
  <si>
    <t>Paracono del M1</t>
  </si>
  <si>
    <t>Metaconulo del M1</t>
  </si>
  <si>
    <t>Extensión mesial hipocono del M2</t>
  </si>
  <si>
    <t>Hipocono del M2</t>
  </si>
  <si>
    <t>Paraco del M2</t>
  </si>
  <si>
    <t>p1</t>
  </si>
  <si>
    <t>CAD p2</t>
  </si>
  <si>
    <t>CAD p3</t>
  </si>
  <si>
    <t>CAD p4</t>
  </si>
  <si>
    <t>Entocónido del m1</t>
  </si>
  <si>
    <t>Mesocónido de m1</t>
  </si>
  <si>
    <t>Protostílido del m1</t>
  </si>
  <si>
    <t>Entocónido del m2</t>
  </si>
  <si>
    <t>Altura metacónido m2</t>
  </si>
  <si>
    <t>Cígulo mesiolingual del m2</t>
  </si>
  <si>
    <t>Presencia del m3</t>
  </si>
  <si>
    <t>Raices del m3</t>
  </si>
  <si>
    <t>Cúspides del m3</t>
  </si>
  <si>
    <t>Diastemas</t>
  </si>
  <si>
    <t>MLP Ma</t>
  </si>
  <si>
    <t>13-IV-99-1</t>
  </si>
  <si>
    <t>Z0046</t>
  </si>
  <si>
    <t>H</t>
  </si>
  <si>
    <t>A</t>
  </si>
  <si>
    <t>p4 izq desplazado ventralmente</t>
  </si>
  <si>
    <t>13-IV-99-10</t>
  </si>
  <si>
    <t>Z0159</t>
  </si>
  <si>
    <t>13-IV-99-11</t>
  </si>
  <si>
    <t>Z0116</t>
  </si>
  <si>
    <t>1/0</t>
  </si>
  <si>
    <t>13-IV-99-12</t>
  </si>
  <si>
    <t>Z0128</t>
  </si>
  <si>
    <t>13-IV-99-13</t>
  </si>
  <si>
    <t>Z0124</t>
  </si>
  <si>
    <t>0/1</t>
  </si>
  <si>
    <t>13-IV-99-14</t>
  </si>
  <si>
    <t>Z0094</t>
  </si>
  <si>
    <t>0?</t>
  </si>
  <si>
    <t>p2 de corona alta</t>
  </si>
  <si>
    <t>13-IV-99-15</t>
  </si>
  <si>
    <t>Z0021</t>
  </si>
  <si>
    <t>1?</t>
  </si>
  <si>
    <t>13-IV-99-16</t>
  </si>
  <si>
    <t>Z0035</t>
  </si>
  <si>
    <t>13-IV-99-17</t>
  </si>
  <si>
    <t>Z0097</t>
  </si>
  <si>
    <t>13-IV-99-18</t>
  </si>
  <si>
    <t>Z0012</t>
  </si>
  <si>
    <t>13-IV-99-19</t>
  </si>
  <si>
    <t>Z0148</t>
  </si>
  <si>
    <t>SA</t>
  </si>
  <si>
    <t>13-IV-99-2</t>
  </si>
  <si>
    <t>z0050</t>
  </si>
  <si>
    <t>13-IV-99-20</t>
  </si>
  <si>
    <t>Z0005</t>
  </si>
  <si>
    <t>,3/5</t>
  </si>
  <si>
    <t>13-IV-99-21</t>
  </si>
  <si>
    <t>Z0079</t>
  </si>
  <si>
    <t>13-IV-99-22</t>
  </si>
  <si>
    <t>Z0017</t>
  </si>
  <si>
    <t>13-IV-99-23</t>
  </si>
  <si>
    <t>Z0027</t>
  </si>
  <si>
    <t>13-IV-99-24</t>
  </si>
  <si>
    <t>Z0081</t>
  </si>
  <si>
    <t>h</t>
  </si>
  <si>
    <t>13-IV-99-25</t>
  </si>
  <si>
    <t>Z0040</t>
  </si>
  <si>
    <t>13-IV-99-26 (13-IV-99-27bis)</t>
  </si>
  <si>
    <t>Z0147</t>
  </si>
  <si>
    <t>13-IV-99-27</t>
  </si>
  <si>
    <t>Z0039</t>
  </si>
  <si>
    <t>13-IV-99-28</t>
  </si>
  <si>
    <t>Z0007</t>
  </si>
  <si>
    <t>13-IV-99-29</t>
  </si>
  <si>
    <t>Z0041</t>
  </si>
  <si>
    <t>Metaconulo del M1 dividido; m2 con "metastilido"</t>
  </si>
  <si>
    <t>13-IV-99-3</t>
  </si>
  <si>
    <t>Z0114</t>
  </si>
  <si>
    <t>13-IV-99-30</t>
  </si>
  <si>
    <t>Z0028</t>
  </si>
  <si>
    <t>13-IV-99-31</t>
  </si>
  <si>
    <t>Z0153</t>
  </si>
  <si>
    <t>13-IV-99-32</t>
  </si>
  <si>
    <t>Z0086</t>
  </si>
  <si>
    <t xml:space="preserve">13-IV-99-33 </t>
  </si>
  <si>
    <t>Z0070</t>
  </si>
  <si>
    <t>13-IV-99-34</t>
  </si>
  <si>
    <t>Z0091</t>
  </si>
  <si>
    <t>6/9,</t>
  </si>
  <si>
    <t>13-IV-99-35</t>
  </si>
  <si>
    <t>Z0002</t>
  </si>
  <si>
    <t>5/6,</t>
  </si>
  <si>
    <t>13-IV-99-36</t>
  </si>
  <si>
    <t>Z0015</t>
  </si>
  <si>
    <t>13-IV-99-37</t>
  </si>
  <si>
    <t>Z0048</t>
  </si>
  <si>
    <t>1/4,</t>
  </si>
  <si>
    <t>13-IV-99-38</t>
  </si>
  <si>
    <t>Z0006</t>
  </si>
  <si>
    <t>13-IV-99-39</t>
  </si>
  <si>
    <t>Z0018</t>
  </si>
  <si>
    <t>13-IV-99-40</t>
  </si>
  <si>
    <t>Z0001</t>
  </si>
  <si>
    <t>13-IV-99-41</t>
  </si>
  <si>
    <t>Z0037</t>
  </si>
  <si>
    <t>13-IV-99-42</t>
  </si>
  <si>
    <t>Z0051</t>
  </si>
  <si>
    <t>13-IV-99-43</t>
  </si>
  <si>
    <t>Z0059</t>
  </si>
  <si>
    <t>13-IV-99-44</t>
  </si>
  <si>
    <t>Z0151</t>
  </si>
  <si>
    <t>,4/3</t>
  </si>
  <si>
    <t>PM de cúspides altas</t>
  </si>
  <si>
    <t>13-IV-99-4</t>
  </si>
  <si>
    <t>Z0115</t>
  </si>
  <si>
    <t>13-IV-99-5</t>
  </si>
  <si>
    <t>Z0078</t>
  </si>
  <si>
    <t>0/6</t>
  </si>
  <si>
    <t>13-IV-99-6</t>
  </si>
  <si>
    <t>Z0026</t>
  </si>
  <si>
    <t>9/1,</t>
  </si>
  <si>
    <t>13-IV-99-7</t>
  </si>
  <si>
    <t>Z0130</t>
  </si>
  <si>
    <t>13-IV-99-8</t>
  </si>
  <si>
    <t>Z0071</t>
  </si>
  <si>
    <t>13-IV-99-9</t>
  </si>
  <si>
    <t>Z0033</t>
  </si>
  <si>
    <t>16-III-99-1</t>
  </si>
  <si>
    <t>Z0034</t>
  </si>
  <si>
    <t>16-III-99-10</t>
  </si>
  <si>
    <t>Z0102</t>
  </si>
  <si>
    <t>16-III-99-11</t>
  </si>
  <si>
    <t>Z0126</t>
  </si>
  <si>
    <t>16-III-99-12</t>
  </si>
  <si>
    <t>Z0095</t>
  </si>
  <si>
    <t>16-III-99-13</t>
  </si>
  <si>
    <t>Z0065</t>
  </si>
  <si>
    <t>16-III-99-14</t>
  </si>
  <si>
    <t>Z0023</t>
  </si>
  <si>
    <t>16-III-99-15</t>
  </si>
  <si>
    <t>Z0088</t>
  </si>
  <si>
    <t>16-III-99-16</t>
  </si>
  <si>
    <t>Z0131</t>
  </si>
  <si>
    <t>16-III-99-17</t>
  </si>
  <si>
    <t>Z0090</t>
  </si>
  <si>
    <t>p2 con una pequeña CCM</t>
  </si>
  <si>
    <t>16-III-99-18</t>
  </si>
  <si>
    <t>Z0022</t>
  </si>
  <si>
    <t>16-III-99-19</t>
  </si>
  <si>
    <t>Z0119</t>
  </si>
  <si>
    <t>16-III-99-2</t>
  </si>
  <si>
    <t>Z0087</t>
  </si>
  <si>
    <t>6/5,</t>
  </si>
  <si>
    <t>16-III-99-20</t>
  </si>
  <si>
    <t>Z0068</t>
  </si>
  <si>
    <t>2/4,</t>
  </si>
  <si>
    <t>16-III-99-21</t>
  </si>
  <si>
    <t>Z0003</t>
  </si>
  <si>
    <t>16-III-99-22</t>
  </si>
  <si>
    <t>Z0118</t>
  </si>
  <si>
    <t>16-III-99-23</t>
  </si>
  <si>
    <t>Z0109</t>
  </si>
  <si>
    <t>0/1,</t>
  </si>
  <si>
    <t>16-III-99-24</t>
  </si>
  <si>
    <t>Z0122</t>
  </si>
  <si>
    <t>16-III-99-25</t>
  </si>
  <si>
    <t>Z0069</t>
  </si>
  <si>
    <t>16-III-99-26</t>
  </si>
  <si>
    <t>Z0045</t>
  </si>
  <si>
    <t>16-III-99-27</t>
  </si>
  <si>
    <t>Z0074</t>
  </si>
  <si>
    <t>16-III-99-28</t>
  </si>
  <si>
    <t>Z0096</t>
  </si>
  <si>
    <t>16-III-99-29</t>
  </si>
  <si>
    <t>Z0100</t>
  </si>
  <si>
    <t>16-III-99-3</t>
  </si>
  <si>
    <t>Z0084</t>
  </si>
  <si>
    <t>,1/4</t>
  </si>
  <si>
    <t>16-III-99-30</t>
  </si>
  <si>
    <t>Z0105</t>
  </si>
  <si>
    <t>16-III-99-31</t>
  </si>
  <si>
    <t>Z0145</t>
  </si>
  <si>
    <t>16-III-99-32</t>
  </si>
  <si>
    <t>Z0054</t>
  </si>
  <si>
    <t>16-III-99-4</t>
  </si>
  <si>
    <t>Z0103</t>
  </si>
  <si>
    <t>16-III-99-5</t>
  </si>
  <si>
    <t>Z0107</t>
  </si>
  <si>
    <t>16-III-99-6</t>
  </si>
  <si>
    <t>Z0120</t>
  </si>
  <si>
    <t>16-III-99-7</t>
  </si>
  <si>
    <t>Z0036</t>
  </si>
  <si>
    <t>16-III-99-8</t>
  </si>
  <si>
    <t>Z0093</t>
  </si>
  <si>
    <t>16-III-99-9</t>
  </si>
  <si>
    <t>1-III-95-1</t>
  </si>
  <si>
    <t>Z0009</t>
  </si>
  <si>
    <t>1-III-95-2</t>
  </si>
  <si>
    <t>Z0011</t>
  </si>
  <si>
    <t>20-IV-95-1</t>
  </si>
  <si>
    <t>Z0104</t>
  </si>
  <si>
    <t>20-IV-95-2</t>
  </si>
  <si>
    <t>Z0010</t>
  </si>
  <si>
    <t>20-IV-95-4</t>
  </si>
  <si>
    <t>Z0125</t>
  </si>
  <si>
    <t>20-IV-95-5</t>
  </si>
  <si>
    <t>Z0149</t>
  </si>
  <si>
    <t>20-IV-95-6</t>
  </si>
  <si>
    <t>Z0019</t>
  </si>
  <si>
    <t>20-IV-95-7</t>
  </si>
  <si>
    <t>Z0047</t>
  </si>
  <si>
    <t>20-IV-95-8</t>
  </si>
  <si>
    <t>Z0129</t>
  </si>
  <si>
    <t>26-V-95-1</t>
  </si>
  <si>
    <t>Z0049</t>
  </si>
  <si>
    <t>26-V-95-2</t>
  </si>
  <si>
    <t>Z0098</t>
  </si>
  <si>
    <t>26-V-95-3</t>
  </si>
  <si>
    <t>Z0106</t>
  </si>
  <si>
    <t>26-V-95-4</t>
  </si>
  <si>
    <t>Z0013</t>
  </si>
  <si>
    <t>26-V-95-5</t>
  </si>
  <si>
    <t>z0063</t>
  </si>
  <si>
    <t>26-V-95-6</t>
  </si>
  <si>
    <t>z0064</t>
  </si>
  <si>
    <t>26-V-95-7</t>
  </si>
  <si>
    <t>Z0152</t>
  </si>
  <si>
    <t>p2 con corona alta</t>
  </si>
  <si>
    <t>26-V-95-8</t>
  </si>
  <si>
    <t>Z0123</t>
  </si>
  <si>
    <t>26-V-95-9</t>
  </si>
  <si>
    <t>Z0061</t>
  </si>
  <si>
    <t>2-IV-02-3</t>
  </si>
  <si>
    <t>Z0052</t>
  </si>
  <si>
    <t>30-III-99-04</t>
  </si>
  <si>
    <t>Z0038</t>
  </si>
  <si>
    <t>Falta P1</t>
  </si>
  <si>
    <t>30-III-99-1</t>
  </si>
  <si>
    <t>Z0117</t>
  </si>
  <si>
    <t>1/0?</t>
  </si>
  <si>
    <t>. 6/3</t>
  </si>
  <si>
    <t>30-III-99-10</t>
  </si>
  <si>
    <t>Z0089</t>
  </si>
  <si>
    <t>30-III-99-11</t>
  </si>
  <si>
    <t>Z0141</t>
  </si>
  <si>
    <t xml:space="preserve">Faltan P1 </t>
  </si>
  <si>
    <t>30-III-99-12</t>
  </si>
  <si>
    <t>Z0077</t>
  </si>
  <si>
    <t>30-III-99-2</t>
  </si>
  <si>
    <t>Z0029</t>
  </si>
  <si>
    <t>30-III-99-3</t>
  </si>
  <si>
    <t>Z0082</t>
  </si>
  <si>
    <t>30-III-99-5</t>
  </si>
  <si>
    <t>Z0043</t>
  </si>
  <si>
    <t>30-III-99-6</t>
  </si>
  <si>
    <t>Z0008</t>
  </si>
  <si>
    <t>30-III-99-7</t>
  </si>
  <si>
    <t>Z0058</t>
  </si>
  <si>
    <t>30-III-99-8</t>
  </si>
  <si>
    <t>Z0031</t>
  </si>
  <si>
    <t>30-III-99-9</t>
  </si>
  <si>
    <t>Z0076</t>
  </si>
  <si>
    <t>30-XII-02-65</t>
  </si>
  <si>
    <t>Z0161</t>
  </si>
  <si>
    <t>3-X-00-1</t>
  </si>
  <si>
    <t>Z0092</t>
  </si>
  <si>
    <t>8-IV-99-1</t>
  </si>
  <si>
    <t>Z0062</t>
  </si>
  <si>
    <t>8-IV-99-10</t>
  </si>
  <si>
    <t>Z0016</t>
  </si>
  <si>
    <t>8-IV-99-11</t>
  </si>
  <si>
    <t>Z0133</t>
  </si>
  <si>
    <t>8-IV-99-12</t>
  </si>
  <si>
    <t>Z0055</t>
  </si>
  <si>
    <t>8-IV-99-13</t>
  </si>
  <si>
    <t>Z0121</t>
  </si>
  <si>
    <t>8-IV-99-2</t>
  </si>
  <si>
    <t>Z0135</t>
  </si>
  <si>
    <t>8-IV-99-3</t>
  </si>
  <si>
    <t>Z0014</t>
  </si>
  <si>
    <t>8-IV-99-4</t>
  </si>
  <si>
    <t>Z0150</t>
  </si>
  <si>
    <t>8-IV-99-5</t>
  </si>
  <si>
    <t>Z0134</t>
  </si>
  <si>
    <t>8-IV-99-6</t>
  </si>
  <si>
    <t>Z0101</t>
  </si>
  <si>
    <t>7/8,</t>
  </si>
  <si>
    <t>8-IV-99-7</t>
  </si>
  <si>
    <t>Z0127</t>
  </si>
  <si>
    <t>8-IV-99-8</t>
  </si>
  <si>
    <t>Z0025</t>
  </si>
  <si>
    <t>8-IV-99-9</t>
  </si>
  <si>
    <t>Z0155</t>
  </si>
  <si>
    <t>8-X-92-1</t>
  </si>
  <si>
    <t>Z0075</t>
  </si>
  <si>
    <t>8-X-92-10</t>
  </si>
  <si>
    <t>Z0143</t>
  </si>
  <si>
    <t>8-X-92-11</t>
  </si>
  <si>
    <t>Z0066</t>
  </si>
  <si>
    <t>8-X-92-12</t>
  </si>
  <si>
    <t>Z0085</t>
  </si>
  <si>
    <t>8-X-92-13</t>
  </si>
  <si>
    <t>Z0083</t>
  </si>
  <si>
    <t>8-X-92-14</t>
  </si>
  <si>
    <t>Z0053</t>
  </si>
  <si>
    <t>8-X-92-15</t>
  </si>
  <si>
    <t>Z0004</t>
  </si>
  <si>
    <t>CAD del p3 pequeña</t>
  </si>
  <si>
    <t>8-X-92-16</t>
  </si>
  <si>
    <t>Z0080</t>
  </si>
  <si>
    <t>8-X-92-17</t>
  </si>
  <si>
    <t>Z0110</t>
  </si>
  <si>
    <t>8-X-92-18</t>
  </si>
  <si>
    <t>Z0044</t>
  </si>
  <si>
    <t>8-X-92-19</t>
  </si>
  <si>
    <t>Z0073</t>
  </si>
  <si>
    <t>8-X-92-2</t>
  </si>
  <si>
    <t>Z0056</t>
  </si>
  <si>
    <t>3/1,</t>
  </si>
  <si>
    <t>8-X-92-20</t>
  </si>
  <si>
    <t>Z0057</t>
  </si>
  <si>
    <t>8-X-92-3</t>
  </si>
  <si>
    <t>Z0032</t>
  </si>
  <si>
    <t>8-X-92-4</t>
  </si>
  <si>
    <t>Z0144</t>
  </si>
  <si>
    <t>Falta P1 izq.</t>
  </si>
  <si>
    <t>8-X-92-5</t>
  </si>
  <si>
    <t>Z0099</t>
  </si>
  <si>
    <t>8-X-92-7</t>
  </si>
  <si>
    <t>Z0113</t>
  </si>
  <si>
    <t>8-X-92-8</t>
  </si>
  <si>
    <t>Z0142</t>
  </si>
  <si>
    <t>1/6,</t>
  </si>
  <si>
    <t>8-X-92-9</t>
  </si>
  <si>
    <t>Z0020</t>
  </si>
  <si>
    <r>
      <t xml:space="preserve">Variación de rasgos cualitatios dentarios en una población actual de </t>
    </r>
    <r>
      <rPr>
        <b/>
        <i/>
        <sz val="12"/>
        <rFont val="Times New Roman"/>
        <family val="1"/>
      </rPr>
      <t>Ly.</t>
    </r>
    <r>
      <rPr>
        <b/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gymnocercus</t>
    </r>
  </si>
  <si>
    <t>Los p4 están desplazados ventralmente</t>
  </si>
  <si>
    <t>P2 inf de cúspides altas; p3 der con CAD como suave lóbulo</t>
  </si>
  <si>
    <t>Cúspides del m3 fusionadas</t>
  </si>
  <si>
    <t>m2 con mesocónido y protostílido</t>
  </si>
  <si>
    <t>Sin P1 der</t>
  </si>
  <si>
    <t>Metacónulo del M1 dividido; m2 der con "metastilido"</t>
  </si>
  <si>
    <t>Paracónulo del M2 derecho dividido</t>
  </si>
  <si>
    <t>m2 con metastílido bien desarrollado</t>
  </si>
  <si>
    <t>Metacónulo del M1 dividido; p3 izq. con la cúspide principal dividida transversalmente; p3 der. dividido en dos</t>
  </si>
  <si>
    <t>Pm de cúspides altas</t>
  </si>
  <si>
    <t>m2 con metástilido bien desarrollado</t>
  </si>
  <si>
    <t>Metacónulo del M1 der dividido; *un entocónulido + una crístida crenulada mesial</t>
  </si>
  <si>
    <t>Metacónulo del M1 izq dividido</t>
  </si>
  <si>
    <t>Faltan P1 y p1 izq; m2 izq tiene un pequeño metastílido</t>
  </si>
  <si>
    <t>ARHBPm1</t>
  </si>
  <si>
    <t>ERHBPm1</t>
  </si>
  <si>
    <t>Atalm1</t>
  </si>
  <si>
    <t>FMNH 60290</t>
  </si>
  <si>
    <t>S. venaticus</t>
  </si>
  <si>
    <t>FMNH 125402</t>
  </si>
  <si>
    <t>FMNH 121544</t>
  </si>
  <si>
    <t>EBRG 2641</t>
  </si>
  <si>
    <t>MACN-Ma 16,510</t>
  </si>
  <si>
    <t>MACN-Ma 33154</t>
  </si>
  <si>
    <t>MACN Ma 5067</t>
  </si>
  <si>
    <t xml:space="preserve">S. venaticus </t>
  </si>
  <si>
    <r>
      <t xml:space="preserve">Medidas craneodentarias de ejemplares de </t>
    </r>
    <r>
      <rPr>
        <b/>
        <i/>
        <sz val="12"/>
        <color theme="1"/>
        <rFont val="Times New Roman"/>
        <family val="1"/>
      </rPr>
      <t>Speothos venaticus</t>
    </r>
    <r>
      <rPr>
        <b/>
        <sz val="12"/>
        <color theme="1"/>
        <rFont val="Times New Roman"/>
        <family val="1"/>
      </rPr>
      <t xml:space="preserve"> y sus respectivos parámetos estadísticos. </t>
    </r>
  </si>
  <si>
    <t>Sexo</t>
  </si>
  <si>
    <t>Edad</t>
  </si>
  <si>
    <t>Nº de Colección</t>
  </si>
  <si>
    <t>Nº de Campo</t>
  </si>
  <si>
    <t>Nº de colección</t>
  </si>
  <si>
    <t>Guamote</t>
  </si>
  <si>
    <t>p2-3 sin CAD ni CC ni nada. P4 con CAD y CD; m1 con hipoconido grande y central con entoconido reducido a cinguo bajo. Diastemas entre premolares. metaconido m2 reducido alineado borde distal protoconido; hipoconido como cresta baja y entoconido como cingulo; aparentemente tiene alveolo de m3; alveolo de p1 reabsorvido? canino roto; sinfisis robusta hasta casi BM p3; premolares alineados.</t>
  </si>
  <si>
    <t>Guamote, Chimborazo, Ecuador</t>
  </si>
  <si>
    <t>MNHN EQN 20</t>
  </si>
  <si>
    <r>
      <t xml:space="preserve">Coeficiente de variación (CV) y de CV corregido por el tamaño de la muestra (CV*) de </t>
    </r>
    <r>
      <rPr>
        <b/>
        <i/>
        <sz val="12"/>
        <rFont val="Times New Roman"/>
        <family val="1"/>
      </rPr>
      <t>T</t>
    </r>
    <r>
      <rPr>
        <b/>
        <sz val="12"/>
        <rFont val="Times New Roman"/>
        <family val="1"/>
      </rPr>
      <t xml:space="preserve">. </t>
    </r>
    <r>
      <rPr>
        <b/>
        <i/>
        <sz val="12"/>
        <rFont val="Times New Roman"/>
        <family val="1"/>
      </rPr>
      <t>platensis</t>
    </r>
    <r>
      <rPr>
        <b/>
        <sz val="12"/>
        <rFont val="Times New Roman"/>
        <family val="1"/>
      </rPr>
      <t xml:space="preserve">, comparado con el de </t>
    </r>
    <r>
      <rPr>
        <b/>
        <i/>
        <sz val="12"/>
        <rFont val="Times New Roman"/>
        <family val="1"/>
      </rPr>
      <t>T</t>
    </r>
    <r>
      <rPr>
        <b/>
        <sz val="12"/>
        <rFont val="Times New Roman"/>
        <family val="1"/>
      </rPr>
      <t xml:space="preserve">. </t>
    </r>
    <r>
      <rPr>
        <b/>
        <i/>
        <sz val="12"/>
        <rFont val="Times New Roman"/>
        <family val="1"/>
      </rPr>
      <t>platensis</t>
    </r>
    <r>
      <rPr>
        <b/>
        <sz val="12"/>
        <rFont val="Times New Roman"/>
        <family val="1"/>
      </rPr>
      <t xml:space="preserve"> + "</t>
    </r>
    <r>
      <rPr>
        <b/>
        <i/>
        <sz val="12"/>
        <rFont val="Times New Roman"/>
        <family val="1"/>
      </rPr>
      <t>C</t>
    </r>
    <r>
      <rPr>
        <b/>
        <sz val="12"/>
        <rFont val="Times New Roman"/>
        <family val="1"/>
      </rPr>
      <t xml:space="preserve">." </t>
    </r>
    <r>
      <rPr>
        <b/>
        <i/>
        <sz val="12"/>
        <rFont val="Times New Roman"/>
        <family val="1"/>
      </rPr>
      <t>gezi</t>
    </r>
    <r>
      <rPr>
        <b/>
        <sz val="12"/>
        <rFont val="Times New Roman"/>
        <family val="1"/>
      </rPr>
      <t>.</t>
    </r>
  </si>
  <si>
    <t>P. scagliarum</t>
  </si>
  <si>
    <t xml:space="preserve">P. scagliarum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</si>
</sst>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sz val="12"/>
      <color indexed="11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</font>
    <font>
      <sz val="12"/>
      <color theme="7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7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3" borderId="0" xfId="0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9" fillId="4" borderId="0" xfId="0" applyFont="1" applyFill="1"/>
    <xf numFmtId="0" fontId="0" fillId="4" borderId="0" xfId="0" applyFill="1"/>
    <xf numFmtId="0" fontId="1" fillId="4" borderId="0" xfId="0" applyFont="1" applyFill="1"/>
    <xf numFmtId="2" fontId="4" fillId="4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top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2" fontId="4" fillId="5" borderId="0" xfId="0" applyNumberFormat="1" applyFont="1" applyFill="1" applyAlignment="1">
      <alignment horizontal="left"/>
    </xf>
    <xf numFmtId="2" fontId="4" fillId="5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5" borderId="0" xfId="0" applyNumberFormat="1" applyFont="1" applyFill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0" applyFont="1"/>
    <xf numFmtId="0" fontId="15" fillId="4" borderId="0" xfId="0" applyFont="1" applyFill="1"/>
    <xf numFmtId="0" fontId="4" fillId="4" borderId="0" xfId="0" applyFont="1" applyFill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4" fillId="0" borderId="0" xfId="0" applyFont="1"/>
    <xf numFmtId="0" fontId="11" fillId="6" borderId="2" xfId="0" applyFont="1" applyFill="1" applyBorder="1" applyAlignment="1">
      <alignment horizontal="left"/>
    </xf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0" xfId="0" applyFont="1" applyFill="1"/>
    <xf numFmtId="0" fontId="4" fillId="6" borderId="0" xfId="0" applyFont="1" applyFill="1" applyAlignment="1">
      <alignment horizontal="left"/>
    </xf>
    <xf numFmtId="0" fontId="5" fillId="6" borderId="0" xfId="0" applyFont="1" applyFill="1"/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0" xfId="0" applyFont="1" applyFill="1" applyBorder="1"/>
    <xf numFmtId="0" fontId="11" fillId="7" borderId="0" xfId="0" applyFont="1" applyFill="1" applyAlignment="1">
      <alignment horizontal="left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4" fillId="8" borderId="0" xfId="0" applyFont="1" applyFill="1"/>
    <xf numFmtId="2" fontId="11" fillId="7" borderId="0" xfId="0" applyNumberFormat="1" applyFont="1" applyFill="1" applyAlignment="1">
      <alignment horizontal="left"/>
    </xf>
    <xf numFmtId="2" fontId="4" fillId="7" borderId="0" xfId="0" applyNumberFormat="1" applyFont="1" applyFill="1" applyAlignment="1">
      <alignment horizontal="center"/>
    </xf>
    <xf numFmtId="2" fontId="4" fillId="7" borderId="0" xfId="0" applyNumberFormat="1" applyFont="1" applyFill="1" applyAlignment="1">
      <alignment horizontal="left"/>
    </xf>
    <xf numFmtId="0" fontId="14" fillId="7" borderId="0" xfId="0" applyFont="1" applyFill="1"/>
    <xf numFmtId="2" fontId="4" fillId="7" borderId="0" xfId="0" applyNumberFormat="1" applyFont="1" applyFill="1"/>
    <xf numFmtId="0" fontId="4" fillId="7" borderId="0" xfId="0" applyFont="1" applyFill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1" fontId="4" fillId="0" borderId="6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1" xfId="0" applyFont="1" applyBorder="1"/>
    <xf numFmtId="0" fontId="4" fillId="0" borderId="1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4" fillId="0" borderId="0" xfId="0" applyFont="1" applyBorder="1"/>
    <xf numFmtId="1" fontId="4" fillId="0" borderId="0" xfId="0" applyNumberFormat="1" applyFont="1" applyBorder="1"/>
    <xf numFmtId="0" fontId="4" fillId="0" borderId="0" xfId="0" applyFont="1" applyFill="1" applyBorder="1"/>
    <xf numFmtId="1" fontId="4" fillId="0" borderId="0" xfId="0" applyNumberFormat="1" applyFont="1" applyFill="1" applyBorder="1"/>
    <xf numFmtId="0" fontId="4" fillId="0" borderId="0" xfId="0" applyFont="1" applyBorder="1" applyAlignment="1">
      <alignment textRotation="90"/>
    </xf>
    <xf numFmtId="0" fontId="4" fillId="0" borderId="1" xfId="0" applyFont="1" applyFill="1" applyBorder="1"/>
    <xf numFmtId="0" fontId="11" fillId="0" borderId="0" xfId="0" applyFont="1" applyBorder="1"/>
    <xf numFmtId="2" fontId="4" fillId="0" borderId="0" xfId="0" applyNumberFormat="1" applyFont="1" applyAlignment="1">
      <alignment horizontal="left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Fill="1" applyBorder="1" applyAlignment="1">
      <alignment horizontal="left"/>
    </xf>
    <xf numFmtId="2" fontId="6" fillId="0" borderId="0" xfId="0" applyNumberFormat="1" applyFont="1" applyAlignment="1">
      <alignment horizontal="center"/>
    </xf>
    <xf numFmtId="2" fontId="18" fillId="0" borderId="0" xfId="0" applyNumberFormat="1" applyFont="1"/>
    <xf numFmtId="2" fontId="18" fillId="0" borderId="0" xfId="0" applyNumberFormat="1" applyFont="1" applyFill="1"/>
    <xf numFmtId="0" fontId="11" fillId="0" borderId="1" xfId="0" applyFont="1" applyFill="1" applyBorder="1"/>
    <xf numFmtId="0" fontId="11" fillId="0" borderId="0" xfId="0" applyFont="1" applyBorder="1" applyAlignment="1">
      <alignment textRotation="90"/>
    </xf>
    <xf numFmtId="0" fontId="11" fillId="0" borderId="0" xfId="0" applyFont="1" applyFill="1" applyBorder="1" applyAlignment="1">
      <alignment textRotation="90"/>
    </xf>
    <xf numFmtId="1" fontId="11" fillId="0" borderId="0" xfId="0" applyNumberFormat="1" applyFont="1" applyBorder="1" applyAlignment="1">
      <alignment textRotation="90"/>
    </xf>
    <xf numFmtId="0" fontId="11" fillId="4" borderId="0" xfId="0" applyFont="1" applyFill="1" applyBorder="1" applyAlignment="1">
      <alignment textRotation="90"/>
    </xf>
    <xf numFmtId="1" fontId="11" fillId="0" borderId="0" xfId="0" applyNumberFormat="1" applyFont="1" applyFill="1" applyBorder="1" applyAlignment="1">
      <alignment textRotation="90"/>
    </xf>
    <xf numFmtId="1" fontId="11" fillId="0" borderId="1" xfId="0" applyNumberFormat="1" applyFont="1" applyFill="1" applyBorder="1"/>
    <xf numFmtId="0" fontId="5" fillId="0" borderId="0" xfId="0" applyFont="1" applyFill="1" applyBorder="1"/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0" fillId="0" borderId="0" xfId="0" applyBorder="1"/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1" fillId="0" borderId="15" xfId="0" applyFont="1" applyBorder="1" applyAlignment="1">
      <alignment horizontal="right" wrapText="1"/>
    </xf>
    <xf numFmtId="0" fontId="1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.@:%20FU%20inde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0"/>
  <sheetViews>
    <sheetView workbookViewId="0">
      <pane xSplit="2" ySplit="2" topLeftCell="C27" activePane="bottomRight" state="frozen"/>
      <selection pane="topRight" activeCell="C1" sqref="C1"/>
      <selection pane="bottomLeft" activeCell="A2" sqref="A2"/>
      <selection pane="bottomRight" activeCell="B38" sqref="B38"/>
    </sheetView>
  </sheetViews>
  <sheetFormatPr baseColWidth="10" defaultColWidth="11.44140625" defaultRowHeight="15.6" x14ac:dyDescent="0.3"/>
  <cols>
    <col min="1" max="1" width="22.44140625" style="1" customWidth="1"/>
    <col min="2" max="2" width="22.109375" style="2" customWidth="1"/>
    <col min="3" max="3" width="28.88671875" style="1" bestFit="1" customWidth="1"/>
    <col min="4" max="4" width="19.88671875" style="1" bestFit="1" customWidth="1"/>
    <col min="5" max="5" width="8" style="2" customWidth="1"/>
    <col min="6" max="7" width="7.33203125" style="2" customWidth="1"/>
    <col min="8" max="8" width="7.88671875" style="2" customWidth="1"/>
    <col min="9" max="9" width="7.33203125" style="2" bestFit="1" customWidth="1"/>
    <col min="10" max="10" width="6.33203125" style="2" bestFit="1" customWidth="1"/>
    <col min="11" max="11" width="6.44140625" style="2" bestFit="1" customWidth="1"/>
    <col min="12" max="12" width="6.109375" style="2" bestFit="1" customWidth="1"/>
    <col min="13" max="13" width="6.44140625" style="2" bestFit="1" customWidth="1"/>
    <col min="14" max="15" width="6.109375" style="2" bestFit="1" customWidth="1"/>
    <col min="16" max="16" width="6.44140625" style="2" bestFit="1" customWidth="1"/>
    <col min="17" max="17" width="6.88671875" style="2" bestFit="1" customWidth="1"/>
    <col min="18" max="18" width="7" style="2" customWidth="1"/>
    <col min="19" max="20" width="6.109375" style="2" bestFit="1" customWidth="1"/>
    <col min="21" max="21" width="6.6640625" style="2" bestFit="1" customWidth="1"/>
    <col min="22" max="22" width="6.109375" style="2" bestFit="1" customWidth="1"/>
    <col min="23" max="23" width="6.33203125" style="2" bestFit="1" customWidth="1"/>
    <col min="24" max="24" width="7.33203125" style="2" bestFit="1" customWidth="1"/>
    <col min="25" max="25" width="6.109375" style="2" bestFit="1" customWidth="1"/>
    <col min="26" max="26" width="7.33203125" style="2" bestFit="1" customWidth="1"/>
    <col min="27" max="27" width="6.33203125" style="2" customWidth="1"/>
    <col min="28" max="28" width="6.109375" style="2" bestFit="1" customWidth="1"/>
    <col min="29" max="29" width="13.6640625" style="2" bestFit="1" customWidth="1"/>
    <col min="30" max="30" width="6.6640625" style="2" bestFit="1" customWidth="1"/>
    <col min="31" max="31" width="6.88671875" style="2" bestFit="1" customWidth="1"/>
    <col min="32" max="32" width="6.44140625" style="2" bestFit="1" customWidth="1"/>
    <col min="33" max="33" width="7.33203125" style="2" bestFit="1" customWidth="1"/>
    <col min="34" max="34" width="6.109375" style="2" bestFit="1" customWidth="1"/>
    <col min="35" max="35" width="5.88671875" style="2" customWidth="1"/>
    <col min="36" max="16384" width="11.44140625" style="2"/>
  </cols>
  <sheetData>
    <row r="1" spans="1:36" x14ac:dyDescent="0.3">
      <c r="A1" s="63" t="s">
        <v>1069</v>
      </c>
    </row>
    <row r="2" spans="1:36" x14ac:dyDescent="0.3">
      <c r="A2" s="1" t="s">
        <v>87</v>
      </c>
      <c r="B2" s="2" t="s">
        <v>199</v>
      </c>
      <c r="C2" s="1" t="s">
        <v>140</v>
      </c>
      <c r="D2" s="1" t="s">
        <v>139</v>
      </c>
      <c r="E2" s="16" t="s">
        <v>0</v>
      </c>
      <c r="F2" s="16" t="s">
        <v>1</v>
      </c>
      <c r="G2" s="16" t="s">
        <v>2</v>
      </c>
      <c r="H2" s="16" t="s">
        <v>3</v>
      </c>
      <c r="I2" s="16" t="s">
        <v>4</v>
      </c>
      <c r="J2" s="16" t="s">
        <v>121</v>
      </c>
      <c r="K2" s="16" t="s">
        <v>7</v>
      </c>
      <c r="L2" s="16" t="s">
        <v>8</v>
      </c>
      <c r="M2" s="16" t="s">
        <v>157</v>
      </c>
      <c r="N2" s="16" t="s">
        <v>5</v>
      </c>
      <c r="O2" s="16" t="s">
        <v>6</v>
      </c>
      <c r="P2" s="16" t="s">
        <v>11</v>
      </c>
      <c r="Q2" s="16" t="s">
        <v>123</v>
      </c>
      <c r="R2" s="16" t="s">
        <v>124</v>
      </c>
      <c r="S2" s="16" t="s">
        <v>9</v>
      </c>
      <c r="T2" s="16" t="s">
        <v>10</v>
      </c>
      <c r="U2" s="16" t="s">
        <v>120</v>
      </c>
      <c r="V2" s="16" t="s">
        <v>64</v>
      </c>
      <c r="W2" s="16" t="s">
        <v>65</v>
      </c>
      <c r="X2" s="16" t="s">
        <v>122</v>
      </c>
      <c r="Y2" s="16" t="s">
        <v>88</v>
      </c>
      <c r="Z2" s="16" t="s">
        <v>125</v>
      </c>
      <c r="AA2" s="16" t="s">
        <v>126</v>
      </c>
      <c r="AB2" s="16" t="s">
        <v>127</v>
      </c>
      <c r="AC2" s="16" t="s">
        <v>129</v>
      </c>
      <c r="AD2" s="16" t="s">
        <v>128</v>
      </c>
      <c r="AE2" s="16" t="s">
        <v>130</v>
      </c>
      <c r="AF2" s="16" t="s">
        <v>131</v>
      </c>
      <c r="AG2" s="16" t="s">
        <v>92</v>
      </c>
      <c r="AH2" s="2" t="s">
        <v>61</v>
      </c>
      <c r="AI2" s="2" t="s">
        <v>66</v>
      </c>
      <c r="AJ2" s="2" t="s">
        <v>489</v>
      </c>
    </row>
    <row r="3" spans="1:36" x14ac:dyDescent="0.3">
      <c r="A3" s="1" t="s">
        <v>208</v>
      </c>
      <c r="B3" s="3" t="s">
        <v>206</v>
      </c>
      <c r="C3" s="1" t="s">
        <v>258</v>
      </c>
      <c r="D3" s="1" t="s">
        <v>59</v>
      </c>
      <c r="I3" s="18">
        <v>86.7</v>
      </c>
      <c r="J3" s="18">
        <v>25.9</v>
      </c>
      <c r="K3" s="2">
        <v>53.05</v>
      </c>
      <c r="M3" s="18">
        <v>70.099999999999994</v>
      </c>
      <c r="P3" s="2">
        <v>17.12</v>
      </c>
      <c r="Q3" s="2">
        <v>12.15</v>
      </c>
      <c r="R3" s="2">
        <v>29.6</v>
      </c>
      <c r="Z3" s="18">
        <v>166.6</v>
      </c>
      <c r="AA3" s="2">
        <v>68.05</v>
      </c>
      <c r="AB3" s="2">
        <v>38.65</v>
      </c>
      <c r="AC3" s="18">
        <v>28.4</v>
      </c>
      <c r="AD3" s="18">
        <v>13.6</v>
      </c>
      <c r="AE3" s="18">
        <v>27.7</v>
      </c>
      <c r="AF3" s="18">
        <v>15.05</v>
      </c>
      <c r="AG3" s="2">
        <v>89.8</v>
      </c>
      <c r="AH3" s="2">
        <v>42.9</v>
      </c>
      <c r="AI3" s="2">
        <v>33.299999999999997</v>
      </c>
    </row>
    <row r="4" spans="1:36" x14ac:dyDescent="0.3">
      <c r="A4" s="1" t="s">
        <v>209</v>
      </c>
      <c r="B4" s="3" t="s">
        <v>206</v>
      </c>
      <c r="C4" s="1" t="s">
        <v>253</v>
      </c>
      <c r="D4" s="1" t="s">
        <v>59</v>
      </c>
      <c r="E4" s="2">
        <v>237.45</v>
      </c>
      <c r="F4" s="2">
        <v>254.35</v>
      </c>
      <c r="G4" s="2">
        <v>144.4</v>
      </c>
      <c r="H4" s="2">
        <v>120.3</v>
      </c>
      <c r="I4" s="2">
        <v>85.15</v>
      </c>
      <c r="J4" s="2">
        <v>25.15</v>
      </c>
      <c r="K4" s="2">
        <v>48.8</v>
      </c>
      <c r="L4" s="2">
        <v>50.95</v>
      </c>
      <c r="M4" s="2">
        <v>62.05</v>
      </c>
      <c r="N4" s="2">
        <v>79.849999999999994</v>
      </c>
      <c r="O4" s="2">
        <v>83.3</v>
      </c>
      <c r="P4" s="2">
        <v>18.8</v>
      </c>
      <c r="Q4" s="2">
        <v>13.88</v>
      </c>
      <c r="R4" s="2">
        <v>36.85</v>
      </c>
      <c r="S4" s="2">
        <v>30.9</v>
      </c>
      <c r="T4" s="2">
        <v>20.8</v>
      </c>
      <c r="U4" s="2">
        <v>47.3</v>
      </c>
      <c r="V4" s="2">
        <v>23.95</v>
      </c>
      <c r="X4" s="2">
        <v>144.6</v>
      </c>
      <c r="Y4" s="2">
        <v>51.95</v>
      </c>
      <c r="Z4" s="2">
        <v>181.3</v>
      </c>
      <c r="AA4" s="2">
        <v>74.5</v>
      </c>
      <c r="AB4" s="2">
        <v>36.25</v>
      </c>
      <c r="AC4" s="2">
        <v>31.4</v>
      </c>
      <c r="AD4" s="2">
        <v>13.65</v>
      </c>
      <c r="AE4" s="2">
        <v>30.3</v>
      </c>
      <c r="AF4" s="2">
        <v>14.85</v>
      </c>
      <c r="AG4" s="2">
        <v>96.9</v>
      </c>
      <c r="AH4" s="2">
        <v>44.65</v>
      </c>
      <c r="AI4" s="2">
        <v>36.299999999999997</v>
      </c>
    </row>
    <row r="5" spans="1:36" x14ac:dyDescent="0.3">
      <c r="A5" s="1" t="s">
        <v>210</v>
      </c>
      <c r="B5" s="3" t="s">
        <v>206</v>
      </c>
      <c r="C5" s="1" t="s">
        <v>254</v>
      </c>
      <c r="D5" s="1" t="s">
        <v>59</v>
      </c>
      <c r="P5" s="2">
        <v>19.899999999999999</v>
      </c>
      <c r="Q5" s="2">
        <v>13.22</v>
      </c>
      <c r="R5" s="2">
        <v>37.92</v>
      </c>
      <c r="Y5" s="2">
        <v>53.3</v>
      </c>
    </row>
    <row r="6" spans="1:36" x14ac:dyDescent="0.3">
      <c r="A6" s="1" t="s">
        <v>506</v>
      </c>
      <c r="B6" s="3" t="s">
        <v>206</v>
      </c>
      <c r="C6" s="1" t="s">
        <v>255</v>
      </c>
      <c r="D6" s="1" t="s">
        <v>59</v>
      </c>
      <c r="I6" s="2">
        <v>89.25</v>
      </c>
      <c r="J6" s="18">
        <v>26.35</v>
      </c>
      <c r="K6" s="2">
        <v>53.7</v>
      </c>
      <c r="L6" s="2">
        <v>46.65</v>
      </c>
      <c r="M6" s="2">
        <v>68.05</v>
      </c>
      <c r="N6" s="2">
        <v>81.400000000000006</v>
      </c>
      <c r="O6" s="18">
        <v>86.05</v>
      </c>
      <c r="P6" s="2">
        <v>22.75</v>
      </c>
      <c r="Q6" s="2">
        <v>14.01</v>
      </c>
      <c r="R6" s="2">
        <v>37.25</v>
      </c>
      <c r="S6" s="2">
        <v>31.95</v>
      </c>
      <c r="T6" s="2">
        <v>19.850000000000001</v>
      </c>
      <c r="W6" s="2">
        <v>19.3</v>
      </c>
      <c r="Y6" s="2">
        <v>51.8</v>
      </c>
      <c r="Z6" s="18">
        <v>166.1</v>
      </c>
      <c r="AA6" s="2">
        <v>73.5</v>
      </c>
      <c r="AB6" s="2">
        <v>35.700000000000003</v>
      </c>
      <c r="AC6" s="2">
        <v>34.15</v>
      </c>
      <c r="AD6" s="2">
        <v>15.05</v>
      </c>
      <c r="AE6" s="2">
        <v>30.9</v>
      </c>
      <c r="AF6" s="2">
        <v>16.3</v>
      </c>
      <c r="AG6" s="18">
        <v>100.8</v>
      </c>
      <c r="AH6" s="2">
        <v>54.15</v>
      </c>
      <c r="AI6" s="2">
        <v>39.1</v>
      </c>
    </row>
    <row r="7" spans="1:36" x14ac:dyDescent="0.3">
      <c r="A7" s="1" t="s">
        <v>211</v>
      </c>
      <c r="B7" s="3" t="s">
        <v>206</v>
      </c>
      <c r="C7" s="1" t="s">
        <v>256</v>
      </c>
      <c r="D7" s="1" t="s">
        <v>59</v>
      </c>
      <c r="E7" s="2">
        <v>234.05</v>
      </c>
      <c r="F7" s="2">
        <v>253.35</v>
      </c>
      <c r="G7" s="2">
        <v>140.25</v>
      </c>
      <c r="H7" s="2">
        <v>118.25</v>
      </c>
      <c r="I7" s="2">
        <v>87.8</v>
      </c>
      <c r="J7" s="2">
        <v>27.2</v>
      </c>
      <c r="K7" s="2">
        <v>50.55</v>
      </c>
      <c r="L7" s="2">
        <v>54.55</v>
      </c>
      <c r="M7" s="2">
        <v>66.260000000000005</v>
      </c>
      <c r="N7" s="2">
        <v>82.4</v>
      </c>
      <c r="O7" s="2">
        <v>87.8</v>
      </c>
      <c r="P7" s="2">
        <v>18.649999999999999</v>
      </c>
      <c r="Q7" s="2">
        <v>17.010000000000002</v>
      </c>
      <c r="R7" s="2">
        <v>36.85</v>
      </c>
      <c r="S7" s="2">
        <v>28.61</v>
      </c>
      <c r="T7" s="2">
        <v>22.3</v>
      </c>
      <c r="U7" s="2">
        <v>51.2</v>
      </c>
      <c r="V7" s="2">
        <v>28.1</v>
      </c>
      <c r="W7" s="2">
        <v>24.4</v>
      </c>
      <c r="X7" s="2">
        <v>157.9</v>
      </c>
      <c r="Y7" s="2">
        <v>54.5</v>
      </c>
      <c r="Z7" s="2">
        <v>178.4</v>
      </c>
      <c r="AA7" s="2">
        <v>76.849999999999994</v>
      </c>
      <c r="AB7" s="2">
        <v>35.6</v>
      </c>
      <c r="AC7" s="2">
        <v>34.799999999999997</v>
      </c>
      <c r="AD7" s="2">
        <v>13.9</v>
      </c>
      <c r="AE7" s="2">
        <v>30.4</v>
      </c>
      <c r="AF7" s="2">
        <v>14.45</v>
      </c>
      <c r="AG7" s="2">
        <v>98.41</v>
      </c>
      <c r="AH7" s="2">
        <v>43.7</v>
      </c>
      <c r="AI7" s="2">
        <v>41.2</v>
      </c>
    </row>
    <row r="8" spans="1:36" x14ac:dyDescent="0.3">
      <c r="A8" s="1" t="s">
        <v>280</v>
      </c>
      <c r="B8" s="3" t="s">
        <v>206</v>
      </c>
      <c r="C8" s="1" t="s">
        <v>257</v>
      </c>
      <c r="D8" s="1" t="s">
        <v>59</v>
      </c>
      <c r="P8" s="2">
        <v>19.5</v>
      </c>
      <c r="R8" s="18">
        <v>33.799999999999997</v>
      </c>
      <c r="W8" s="2">
        <v>19.399999999999999</v>
      </c>
      <c r="Z8" s="2">
        <v>173.9</v>
      </c>
      <c r="AA8" s="2">
        <v>70.45</v>
      </c>
      <c r="AB8" s="2">
        <v>33.6</v>
      </c>
      <c r="AC8" s="18">
        <v>29.2</v>
      </c>
      <c r="AD8" s="2">
        <v>13.1</v>
      </c>
      <c r="AE8" s="2">
        <v>27.2</v>
      </c>
      <c r="AF8" s="2">
        <v>13.6</v>
      </c>
      <c r="AG8" s="2">
        <v>91.2</v>
      </c>
      <c r="AH8" s="2">
        <v>41.5</v>
      </c>
      <c r="AI8" s="2">
        <v>33.35</v>
      </c>
    </row>
    <row r="9" spans="1:36" x14ac:dyDescent="0.3">
      <c r="D9" s="8"/>
      <c r="O9" s="18"/>
      <c r="Z9" s="22"/>
    </row>
    <row r="10" spans="1:36" s="45" customFormat="1" x14ac:dyDescent="0.3">
      <c r="A10" s="43" t="s">
        <v>95</v>
      </c>
      <c r="B10" s="154"/>
      <c r="C10" s="44"/>
      <c r="D10" s="43"/>
      <c r="E10" s="45">
        <f>AVERAGE(E3:E9)</f>
        <v>235.75</v>
      </c>
      <c r="F10" s="45">
        <f t="shared" ref="F10:AI10" si="0">AVERAGE(F3:F9)</f>
        <v>253.85</v>
      </c>
      <c r="G10" s="45">
        <f t="shared" si="0"/>
        <v>142.32499999999999</v>
      </c>
      <c r="H10" s="45">
        <f t="shared" si="0"/>
        <v>119.27500000000001</v>
      </c>
      <c r="I10" s="45">
        <f t="shared" si="0"/>
        <v>87.225000000000009</v>
      </c>
      <c r="J10" s="45">
        <f t="shared" si="0"/>
        <v>26.150000000000002</v>
      </c>
      <c r="K10" s="45">
        <f t="shared" si="0"/>
        <v>51.525000000000006</v>
      </c>
      <c r="L10" s="45">
        <f t="shared" si="0"/>
        <v>50.716666666666661</v>
      </c>
      <c r="M10" s="45">
        <f t="shared" si="0"/>
        <v>66.614999999999995</v>
      </c>
      <c r="N10" s="45">
        <f t="shared" si="0"/>
        <v>81.216666666666669</v>
      </c>
      <c r="O10" s="45">
        <f t="shared" si="0"/>
        <v>85.716666666666654</v>
      </c>
      <c r="P10" s="45">
        <f t="shared" si="0"/>
        <v>19.453333333333333</v>
      </c>
      <c r="Q10" s="45">
        <f t="shared" si="0"/>
        <v>14.053999999999998</v>
      </c>
      <c r="R10" s="45">
        <f t="shared" si="0"/>
        <v>35.37833333333333</v>
      </c>
      <c r="S10" s="45">
        <f t="shared" si="0"/>
        <v>30.486666666666665</v>
      </c>
      <c r="T10" s="45">
        <f t="shared" si="0"/>
        <v>20.983333333333334</v>
      </c>
      <c r="U10" s="45">
        <f t="shared" si="0"/>
        <v>49.25</v>
      </c>
      <c r="V10" s="45">
        <f t="shared" si="0"/>
        <v>26.024999999999999</v>
      </c>
      <c r="W10" s="45">
        <f t="shared" si="0"/>
        <v>21.033333333333335</v>
      </c>
      <c r="X10" s="45">
        <f t="shared" si="0"/>
        <v>151.25</v>
      </c>
      <c r="Y10" s="45">
        <f t="shared" si="0"/>
        <v>52.887500000000003</v>
      </c>
      <c r="Z10" s="45">
        <f t="shared" si="0"/>
        <v>173.26</v>
      </c>
      <c r="AA10" s="45">
        <f t="shared" si="0"/>
        <v>72.669999999999987</v>
      </c>
      <c r="AB10" s="45">
        <f t="shared" si="0"/>
        <v>35.96</v>
      </c>
      <c r="AC10" s="45">
        <f t="shared" si="0"/>
        <v>31.589999999999996</v>
      </c>
      <c r="AD10" s="45">
        <f t="shared" si="0"/>
        <v>13.86</v>
      </c>
      <c r="AE10" s="45">
        <f t="shared" si="0"/>
        <v>29.3</v>
      </c>
      <c r="AF10" s="45">
        <f t="shared" si="0"/>
        <v>14.85</v>
      </c>
      <c r="AG10" s="45">
        <f t="shared" si="0"/>
        <v>95.421999999999997</v>
      </c>
      <c r="AH10" s="45">
        <f t="shared" si="0"/>
        <v>45.379999999999995</v>
      </c>
      <c r="AI10" s="45">
        <f t="shared" si="0"/>
        <v>36.649999999999991</v>
      </c>
    </row>
    <row r="11" spans="1:36" s="45" customFormat="1" x14ac:dyDescent="0.3">
      <c r="A11" s="43" t="s">
        <v>96</v>
      </c>
      <c r="C11" s="44"/>
      <c r="D11" s="43"/>
      <c r="E11" s="45">
        <f>_xlfn.STDEV.S(E3:E9)</f>
        <v>2.4041630560342457</v>
      </c>
      <c r="F11" s="45">
        <f t="shared" ref="F11:AI11" si="1">_xlfn.STDEV.S(F3:F9)</f>
        <v>0.70710678118654757</v>
      </c>
      <c r="G11" s="45">
        <f t="shared" si="1"/>
        <v>2.9344931419241762</v>
      </c>
      <c r="H11" s="45">
        <f t="shared" si="1"/>
        <v>1.4495689014324205</v>
      </c>
      <c r="I11" s="45">
        <f t="shared" si="1"/>
        <v>1.733253203276041</v>
      </c>
      <c r="J11" s="45">
        <f t="shared" si="1"/>
        <v>0.85732140997411288</v>
      </c>
      <c r="K11" s="45">
        <f t="shared" si="1"/>
        <v>2.2680755425396826</v>
      </c>
      <c r="L11" s="45">
        <f t="shared" si="1"/>
        <v>3.9551653989856517</v>
      </c>
      <c r="M11" s="45">
        <f t="shared" si="1"/>
        <v>3.4239207545346786</v>
      </c>
      <c r="N11" s="45">
        <f t="shared" si="1"/>
        <v>1.2848475914805417</v>
      </c>
      <c r="O11" s="45">
        <f t="shared" si="1"/>
        <v>2.2684429314693668</v>
      </c>
      <c r="P11" s="45">
        <f t="shared" si="1"/>
        <v>1.8754377266832043</v>
      </c>
      <c r="Q11" s="45">
        <f t="shared" si="1"/>
        <v>1.8090688212448007</v>
      </c>
      <c r="R11" s="45">
        <f t="shared" si="1"/>
        <v>3.1678094429221386</v>
      </c>
      <c r="S11" s="45">
        <f t="shared" si="1"/>
        <v>1.7079324732943433</v>
      </c>
      <c r="T11" s="45">
        <f t="shared" si="1"/>
        <v>1.2352462642458517</v>
      </c>
      <c r="U11" s="45">
        <f t="shared" si="1"/>
        <v>2.7577164466275392</v>
      </c>
      <c r="V11" s="45">
        <f t="shared" si="1"/>
        <v>2.9344931419241735</v>
      </c>
      <c r="W11" s="45">
        <f t="shared" si="1"/>
        <v>2.9160475533388026</v>
      </c>
      <c r="X11" s="45">
        <f t="shared" si="1"/>
        <v>9.4045201897810902</v>
      </c>
      <c r="Y11" s="45">
        <f t="shared" si="1"/>
        <v>1.2691040146497055</v>
      </c>
      <c r="Z11" s="45">
        <f t="shared" si="1"/>
        <v>6.8390788853470683</v>
      </c>
      <c r="AA11" s="45">
        <f t="shared" si="1"/>
        <v>3.4562624321657047</v>
      </c>
      <c r="AB11" s="45">
        <f t="shared" si="1"/>
        <v>1.8087979433867112</v>
      </c>
      <c r="AC11" s="45">
        <f t="shared" si="1"/>
        <v>2.8627783707440568</v>
      </c>
      <c r="AD11" s="45">
        <f t="shared" si="1"/>
        <v>0.72577544736647059</v>
      </c>
      <c r="AE11" s="45">
        <f t="shared" si="1"/>
        <v>1.7131841699011814</v>
      </c>
      <c r="AF11" s="45">
        <f t="shared" si="1"/>
        <v>0.98298016256687548</v>
      </c>
      <c r="AG11" s="45">
        <f t="shared" si="1"/>
        <v>4.7293678224473084</v>
      </c>
      <c r="AH11" s="45">
        <f t="shared" si="1"/>
        <v>5.036690381589878</v>
      </c>
      <c r="AI11" s="45">
        <f t="shared" si="1"/>
        <v>3.497856486478542</v>
      </c>
    </row>
    <row r="12" spans="1:36" s="45" customFormat="1" x14ac:dyDescent="0.3">
      <c r="A12" s="43" t="s">
        <v>97</v>
      </c>
      <c r="C12" s="44"/>
      <c r="D12" s="43"/>
      <c r="E12" s="45">
        <f>100*(E11/E10)</f>
        <v>1.019793449007103</v>
      </c>
      <c r="F12" s="45">
        <f t="shared" ref="F12:AI12" si="2">100*(F11/F10)</f>
        <v>0.2785529963311198</v>
      </c>
      <c r="G12" s="45">
        <f t="shared" si="2"/>
        <v>2.0618254993319352</v>
      </c>
      <c r="H12" s="45">
        <f t="shared" si="2"/>
        <v>1.2153166224543452</v>
      </c>
      <c r="I12" s="45">
        <f t="shared" si="2"/>
        <v>1.9871059940109383</v>
      </c>
      <c r="J12" s="45">
        <f t="shared" si="2"/>
        <v>3.278475755159131</v>
      </c>
      <c r="K12" s="45">
        <f t="shared" si="2"/>
        <v>4.4018933382623624</v>
      </c>
      <c r="L12" s="45">
        <f t="shared" si="2"/>
        <v>7.7985515589595504</v>
      </c>
      <c r="M12" s="45">
        <f t="shared" si="2"/>
        <v>5.139864526810296</v>
      </c>
      <c r="N12" s="45">
        <f t="shared" si="2"/>
        <v>1.5819999074252515</v>
      </c>
      <c r="O12" s="45">
        <f t="shared" si="2"/>
        <v>2.6464432410686767</v>
      </c>
      <c r="P12" s="45">
        <f t="shared" si="2"/>
        <v>9.6407011309965949</v>
      </c>
      <c r="Q12" s="45">
        <f t="shared" si="2"/>
        <v>12.872269967587883</v>
      </c>
      <c r="R12" s="45">
        <f t="shared" si="2"/>
        <v>8.9540946236080625</v>
      </c>
      <c r="S12" s="45">
        <f t="shared" si="2"/>
        <v>5.6022276622381701</v>
      </c>
      <c r="T12" s="45">
        <f t="shared" si="2"/>
        <v>5.8867971290509216</v>
      </c>
      <c r="U12" s="45">
        <f t="shared" si="2"/>
        <v>5.599424257111755</v>
      </c>
      <c r="V12" s="45">
        <f t="shared" si="2"/>
        <v>11.275670093848889</v>
      </c>
      <c r="W12" s="45">
        <f t="shared" si="2"/>
        <v>13.863934484970533</v>
      </c>
      <c r="X12" s="45">
        <f t="shared" si="2"/>
        <v>6.2178645882850176</v>
      </c>
      <c r="Y12" s="45">
        <f t="shared" si="2"/>
        <v>2.3996294297323666</v>
      </c>
      <c r="Z12" s="45">
        <f t="shared" si="2"/>
        <v>3.9472924421950064</v>
      </c>
      <c r="AA12" s="45">
        <f t="shared" si="2"/>
        <v>4.7561062779217078</v>
      </c>
      <c r="AB12" s="45">
        <f t="shared" si="2"/>
        <v>5.0300276512422446</v>
      </c>
      <c r="AC12" s="45">
        <f t="shared" si="2"/>
        <v>9.062293038126171</v>
      </c>
      <c r="AD12" s="45">
        <f t="shared" si="2"/>
        <v>5.2364750892241752</v>
      </c>
      <c r="AE12" s="45">
        <f t="shared" si="2"/>
        <v>5.8470449484681959</v>
      </c>
      <c r="AF12" s="45">
        <f t="shared" si="2"/>
        <v>6.6193950341203731</v>
      </c>
      <c r="AG12" s="45">
        <f t="shared" si="2"/>
        <v>4.9562656645713865</v>
      </c>
      <c r="AH12" s="45">
        <f t="shared" si="2"/>
        <v>11.09892107005262</v>
      </c>
      <c r="AI12" s="45">
        <f t="shared" si="2"/>
        <v>9.5439467571038001</v>
      </c>
    </row>
    <row r="13" spans="1:36" s="45" customFormat="1" x14ac:dyDescent="0.3">
      <c r="A13" s="43" t="s">
        <v>463</v>
      </c>
      <c r="C13" s="44"/>
      <c r="D13" s="43"/>
      <c r="E13" s="45">
        <f t="shared" ref="E13:AI13" si="3">E12*(1+1/(4*E16))</f>
        <v>1.1472676301329909</v>
      </c>
      <c r="F13" s="45">
        <f t="shared" si="3"/>
        <v>0.31337212087250976</v>
      </c>
      <c r="G13" s="45">
        <f t="shared" si="3"/>
        <v>2.319553686748427</v>
      </c>
      <c r="H13" s="45">
        <f t="shared" si="3"/>
        <v>1.3672312002611384</v>
      </c>
      <c r="I13" s="45">
        <f t="shared" si="3"/>
        <v>2.1113001186366218</v>
      </c>
      <c r="J13" s="45">
        <f t="shared" si="3"/>
        <v>3.4833804898565766</v>
      </c>
      <c r="K13" s="45">
        <f t="shared" si="3"/>
        <v>4.6770116719037604</v>
      </c>
      <c r="L13" s="45">
        <f t="shared" si="3"/>
        <v>8.4484308555395131</v>
      </c>
      <c r="M13" s="45">
        <f t="shared" si="3"/>
        <v>5.4611060597359398</v>
      </c>
      <c r="N13" s="45">
        <f t="shared" si="3"/>
        <v>1.7138332330440225</v>
      </c>
      <c r="O13" s="45">
        <f t="shared" si="3"/>
        <v>2.8669801778243995</v>
      </c>
      <c r="P13" s="45">
        <f t="shared" si="3"/>
        <v>10.042397011454787</v>
      </c>
      <c r="Q13" s="45">
        <f t="shared" si="3"/>
        <v>13.515883465967278</v>
      </c>
      <c r="R13" s="45">
        <f t="shared" si="3"/>
        <v>9.3271818995917322</v>
      </c>
      <c r="S13" s="45">
        <f t="shared" si="3"/>
        <v>6.0690799674246838</v>
      </c>
      <c r="T13" s="45">
        <f t="shared" si="3"/>
        <v>6.3773635564718312</v>
      </c>
      <c r="U13" s="45">
        <f t="shared" si="3"/>
        <v>6.2993522892507245</v>
      </c>
      <c r="V13" s="45">
        <f t="shared" si="3"/>
        <v>12.68512885558</v>
      </c>
      <c r="W13" s="45">
        <f t="shared" si="3"/>
        <v>15.019262358718077</v>
      </c>
      <c r="X13" s="45">
        <f t="shared" si="3"/>
        <v>6.9950976618206449</v>
      </c>
      <c r="Y13" s="45">
        <f t="shared" si="3"/>
        <v>2.5496062690906394</v>
      </c>
      <c r="Z13" s="45">
        <f t="shared" si="3"/>
        <v>4.1446570643047567</v>
      </c>
      <c r="AA13" s="45">
        <f t="shared" si="3"/>
        <v>4.9939115918177936</v>
      </c>
      <c r="AB13" s="45">
        <f t="shared" si="3"/>
        <v>5.2815290338043575</v>
      </c>
      <c r="AC13" s="45">
        <f t="shared" si="3"/>
        <v>9.5154076900324807</v>
      </c>
      <c r="AD13" s="45">
        <f t="shared" si="3"/>
        <v>5.4982988436853839</v>
      </c>
      <c r="AE13" s="45">
        <f t="shared" si="3"/>
        <v>6.1393971958916058</v>
      </c>
      <c r="AF13" s="45">
        <f t="shared" si="3"/>
        <v>6.9503647858263919</v>
      </c>
      <c r="AG13" s="45">
        <f t="shared" si="3"/>
        <v>5.2040789477999558</v>
      </c>
      <c r="AH13" s="45">
        <f t="shared" si="3"/>
        <v>11.653867123555251</v>
      </c>
      <c r="AI13" s="45">
        <f t="shared" si="3"/>
        <v>10.021144094958991</v>
      </c>
    </row>
    <row r="14" spans="1:36" s="45" customFormat="1" x14ac:dyDescent="0.3">
      <c r="A14" s="43" t="s">
        <v>98</v>
      </c>
      <c r="C14" s="44"/>
      <c r="D14" s="43"/>
      <c r="E14" s="45">
        <f t="shared" ref="E14:AI14" si="4">MIN(E3:E9)</f>
        <v>234.05</v>
      </c>
      <c r="F14" s="45">
        <f t="shared" si="4"/>
        <v>253.35</v>
      </c>
      <c r="G14" s="45">
        <f t="shared" si="4"/>
        <v>140.25</v>
      </c>
      <c r="H14" s="45">
        <f t="shared" si="4"/>
        <v>118.25</v>
      </c>
      <c r="I14" s="45">
        <f t="shared" si="4"/>
        <v>85.15</v>
      </c>
      <c r="J14" s="45">
        <f t="shared" si="4"/>
        <v>25.15</v>
      </c>
      <c r="K14" s="45">
        <f t="shared" si="4"/>
        <v>48.8</v>
      </c>
      <c r="L14" s="45">
        <f t="shared" si="4"/>
        <v>46.65</v>
      </c>
      <c r="M14" s="45">
        <f t="shared" si="4"/>
        <v>62.05</v>
      </c>
      <c r="N14" s="45">
        <f t="shared" si="4"/>
        <v>79.849999999999994</v>
      </c>
      <c r="O14" s="45">
        <f t="shared" si="4"/>
        <v>83.3</v>
      </c>
      <c r="P14" s="45">
        <f t="shared" si="4"/>
        <v>17.12</v>
      </c>
      <c r="Q14" s="45">
        <f t="shared" si="4"/>
        <v>12.15</v>
      </c>
      <c r="R14" s="45">
        <f t="shared" si="4"/>
        <v>29.6</v>
      </c>
      <c r="S14" s="45">
        <f t="shared" si="4"/>
        <v>28.61</v>
      </c>
      <c r="T14" s="45">
        <f t="shared" si="4"/>
        <v>19.850000000000001</v>
      </c>
      <c r="U14" s="45">
        <f t="shared" si="4"/>
        <v>47.3</v>
      </c>
      <c r="V14" s="45">
        <f t="shared" si="4"/>
        <v>23.95</v>
      </c>
      <c r="W14" s="45">
        <f t="shared" si="4"/>
        <v>19.3</v>
      </c>
      <c r="X14" s="45">
        <f t="shared" si="4"/>
        <v>144.6</v>
      </c>
      <c r="Y14" s="45">
        <f t="shared" si="4"/>
        <v>51.8</v>
      </c>
      <c r="Z14" s="45">
        <f t="shared" si="4"/>
        <v>166.1</v>
      </c>
      <c r="AA14" s="45">
        <f t="shared" si="4"/>
        <v>68.05</v>
      </c>
      <c r="AB14" s="45">
        <f t="shared" si="4"/>
        <v>33.6</v>
      </c>
      <c r="AC14" s="45">
        <f t="shared" si="4"/>
        <v>28.4</v>
      </c>
      <c r="AD14" s="45">
        <f t="shared" si="4"/>
        <v>13.1</v>
      </c>
      <c r="AE14" s="45">
        <f t="shared" si="4"/>
        <v>27.2</v>
      </c>
      <c r="AF14" s="45">
        <f t="shared" si="4"/>
        <v>13.6</v>
      </c>
      <c r="AG14" s="45">
        <f t="shared" si="4"/>
        <v>89.8</v>
      </c>
      <c r="AH14" s="45">
        <f t="shared" si="4"/>
        <v>41.5</v>
      </c>
      <c r="AI14" s="45">
        <f t="shared" si="4"/>
        <v>33.299999999999997</v>
      </c>
    </row>
    <row r="15" spans="1:36" s="45" customFormat="1" x14ac:dyDescent="0.3">
      <c r="A15" s="43" t="s">
        <v>99</v>
      </c>
      <c r="C15" s="44"/>
      <c r="D15" s="43"/>
      <c r="E15" s="45">
        <f t="shared" ref="E15:AI15" si="5">MAX(E3:E9)</f>
        <v>237.45</v>
      </c>
      <c r="F15" s="45">
        <f t="shared" si="5"/>
        <v>254.35</v>
      </c>
      <c r="G15" s="45">
        <f t="shared" si="5"/>
        <v>144.4</v>
      </c>
      <c r="H15" s="45">
        <f t="shared" si="5"/>
        <v>120.3</v>
      </c>
      <c r="I15" s="45">
        <f t="shared" si="5"/>
        <v>89.25</v>
      </c>
      <c r="J15" s="45">
        <f t="shared" si="5"/>
        <v>27.2</v>
      </c>
      <c r="K15" s="45">
        <f t="shared" si="5"/>
        <v>53.7</v>
      </c>
      <c r="L15" s="45">
        <f t="shared" si="5"/>
        <v>54.55</v>
      </c>
      <c r="M15" s="45">
        <f t="shared" si="5"/>
        <v>70.099999999999994</v>
      </c>
      <c r="N15" s="45">
        <f t="shared" si="5"/>
        <v>82.4</v>
      </c>
      <c r="O15" s="45">
        <f t="shared" si="5"/>
        <v>87.8</v>
      </c>
      <c r="P15" s="45">
        <f t="shared" si="5"/>
        <v>22.75</v>
      </c>
      <c r="Q15" s="45">
        <f t="shared" si="5"/>
        <v>17.010000000000002</v>
      </c>
      <c r="R15" s="45">
        <f t="shared" si="5"/>
        <v>37.92</v>
      </c>
      <c r="S15" s="45">
        <f t="shared" si="5"/>
        <v>31.95</v>
      </c>
      <c r="T15" s="45">
        <f t="shared" si="5"/>
        <v>22.3</v>
      </c>
      <c r="U15" s="45">
        <f t="shared" si="5"/>
        <v>51.2</v>
      </c>
      <c r="V15" s="45">
        <f t="shared" si="5"/>
        <v>28.1</v>
      </c>
      <c r="W15" s="45">
        <f t="shared" si="5"/>
        <v>24.4</v>
      </c>
      <c r="X15" s="45">
        <f t="shared" si="5"/>
        <v>157.9</v>
      </c>
      <c r="Y15" s="45">
        <f t="shared" si="5"/>
        <v>54.5</v>
      </c>
      <c r="Z15" s="45">
        <f t="shared" si="5"/>
        <v>181.3</v>
      </c>
      <c r="AA15" s="45">
        <f t="shared" si="5"/>
        <v>76.849999999999994</v>
      </c>
      <c r="AB15" s="45">
        <f t="shared" si="5"/>
        <v>38.65</v>
      </c>
      <c r="AC15" s="45">
        <f t="shared" si="5"/>
        <v>34.799999999999997</v>
      </c>
      <c r="AD15" s="45">
        <f t="shared" si="5"/>
        <v>15.05</v>
      </c>
      <c r="AE15" s="45">
        <f t="shared" si="5"/>
        <v>30.9</v>
      </c>
      <c r="AF15" s="45">
        <f t="shared" si="5"/>
        <v>16.3</v>
      </c>
      <c r="AG15" s="45">
        <f t="shared" si="5"/>
        <v>100.8</v>
      </c>
      <c r="AH15" s="45">
        <f t="shared" si="5"/>
        <v>54.15</v>
      </c>
      <c r="AI15" s="45">
        <f t="shared" si="5"/>
        <v>41.2</v>
      </c>
    </row>
    <row r="16" spans="1:36" s="45" customFormat="1" x14ac:dyDescent="0.3">
      <c r="A16" s="43" t="s">
        <v>143</v>
      </c>
      <c r="C16" s="44"/>
      <c r="D16" s="43"/>
      <c r="E16" s="45">
        <f t="shared" ref="E16:AI16" si="6">COUNT(E3:E9)</f>
        <v>2</v>
      </c>
      <c r="F16" s="45">
        <f t="shared" si="6"/>
        <v>2</v>
      </c>
      <c r="G16" s="45">
        <f t="shared" si="6"/>
        <v>2</v>
      </c>
      <c r="H16" s="45">
        <f t="shared" si="6"/>
        <v>2</v>
      </c>
      <c r="I16" s="45">
        <f t="shared" si="6"/>
        <v>4</v>
      </c>
      <c r="J16" s="45">
        <f t="shared" si="6"/>
        <v>4</v>
      </c>
      <c r="K16" s="45">
        <f t="shared" si="6"/>
        <v>4</v>
      </c>
      <c r="L16" s="45">
        <f t="shared" si="6"/>
        <v>3</v>
      </c>
      <c r="M16" s="45">
        <f t="shared" si="6"/>
        <v>4</v>
      </c>
      <c r="N16" s="45">
        <f t="shared" si="6"/>
        <v>3</v>
      </c>
      <c r="O16" s="45">
        <f t="shared" si="6"/>
        <v>3</v>
      </c>
      <c r="P16" s="45">
        <f t="shared" si="6"/>
        <v>6</v>
      </c>
      <c r="Q16" s="45">
        <f t="shared" si="6"/>
        <v>5</v>
      </c>
      <c r="R16" s="45">
        <f t="shared" si="6"/>
        <v>6</v>
      </c>
      <c r="S16" s="45">
        <f t="shared" si="6"/>
        <v>3</v>
      </c>
      <c r="T16" s="45">
        <f t="shared" si="6"/>
        <v>3</v>
      </c>
      <c r="U16" s="45">
        <f t="shared" si="6"/>
        <v>2</v>
      </c>
      <c r="V16" s="45">
        <f t="shared" si="6"/>
        <v>2</v>
      </c>
      <c r="W16" s="45">
        <f t="shared" si="6"/>
        <v>3</v>
      </c>
      <c r="X16" s="45">
        <f t="shared" si="6"/>
        <v>2</v>
      </c>
      <c r="Y16" s="45">
        <f t="shared" si="6"/>
        <v>4</v>
      </c>
      <c r="Z16" s="45">
        <f t="shared" si="6"/>
        <v>5</v>
      </c>
      <c r="AA16" s="45">
        <f t="shared" si="6"/>
        <v>5</v>
      </c>
      <c r="AB16" s="45">
        <f t="shared" si="6"/>
        <v>5</v>
      </c>
      <c r="AC16" s="45">
        <f t="shared" si="6"/>
        <v>5</v>
      </c>
      <c r="AD16" s="45">
        <f t="shared" si="6"/>
        <v>5</v>
      </c>
      <c r="AE16" s="45">
        <f t="shared" si="6"/>
        <v>5</v>
      </c>
      <c r="AF16" s="45">
        <f t="shared" si="6"/>
        <v>5</v>
      </c>
      <c r="AG16" s="45">
        <f t="shared" si="6"/>
        <v>5</v>
      </c>
      <c r="AH16" s="45">
        <f t="shared" si="6"/>
        <v>5</v>
      </c>
      <c r="AI16" s="45">
        <f t="shared" si="6"/>
        <v>5</v>
      </c>
    </row>
    <row r="17" spans="1:38" s="27" customFormat="1" x14ac:dyDescent="0.3">
      <c r="A17" s="34"/>
      <c r="C17" s="33"/>
      <c r="D17" s="34"/>
    </row>
    <row r="18" spans="1:38" x14ac:dyDescent="0.3">
      <c r="B18" s="3"/>
    </row>
    <row r="19" spans="1:38" x14ac:dyDescent="0.3">
      <c r="A19" s="1" t="s">
        <v>213</v>
      </c>
      <c r="B19" s="3" t="s">
        <v>212</v>
      </c>
      <c r="C19" s="1" t="s">
        <v>251</v>
      </c>
      <c r="D19" s="1" t="s">
        <v>91</v>
      </c>
      <c r="AC19" s="2">
        <v>33.65</v>
      </c>
      <c r="AD19" s="2">
        <v>13.9</v>
      </c>
      <c r="AE19" s="2">
        <v>30.05</v>
      </c>
      <c r="AF19" s="2">
        <v>14.09</v>
      </c>
    </row>
    <row r="20" spans="1:38" x14ac:dyDescent="0.3">
      <c r="A20" s="1" t="s">
        <v>214</v>
      </c>
      <c r="B20" s="3" t="s">
        <v>212</v>
      </c>
      <c r="C20" s="1" t="s">
        <v>252</v>
      </c>
      <c r="D20" s="1" t="s">
        <v>59</v>
      </c>
      <c r="E20" s="19">
        <v>242.9</v>
      </c>
      <c r="F20" s="19">
        <v>254.4</v>
      </c>
      <c r="G20" s="19">
        <v>143.03</v>
      </c>
      <c r="H20" s="2">
        <v>126.65</v>
      </c>
      <c r="I20" s="2">
        <v>86.95</v>
      </c>
      <c r="J20" s="2" t="s">
        <v>56</v>
      </c>
      <c r="K20" s="19">
        <v>57.2</v>
      </c>
      <c r="L20" s="2">
        <v>50.4</v>
      </c>
      <c r="M20" s="19">
        <v>74.599999999999994</v>
      </c>
      <c r="N20" s="2">
        <v>78.8</v>
      </c>
      <c r="O20" s="2">
        <v>86.85</v>
      </c>
      <c r="P20" s="2">
        <v>21.4</v>
      </c>
      <c r="Q20" s="2">
        <v>14.7</v>
      </c>
      <c r="R20" s="2">
        <v>32.299999999999997</v>
      </c>
      <c r="S20" s="2">
        <v>28.2</v>
      </c>
      <c r="T20" s="2">
        <v>18.100000000000001</v>
      </c>
      <c r="U20" s="2">
        <v>46.9</v>
      </c>
      <c r="V20" s="2">
        <v>24.44</v>
      </c>
      <c r="W20" s="2">
        <v>21.72</v>
      </c>
      <c r="Y20" s="2">
        <v>53.1</v>
      </c>
      <c r="Z20" s="2" t="s">
        <v>56</v>
      </c>
      <c r="AC20" s="2">
        <v>35.65</v>
      </c>
      <c r="AD20" s="2">
        <v>14.8</v>
      </c>
      <c r="AE20" s="2">
        <v>28.05</v>
      </c>
      <c r="AF20" s="2">
        <v>14.8</v>
      </c>
    </row>
    <row r="21" spans="1:38" x14ac:dyDescent="0.3"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8" x14ac:dyDescent="0.3">
      <c r="A22" s="1" t="s">
        <v>263</v>
      </c>
      <c r="B22" s="3" t="s">
        <v>215</v>
      </c>
      <c r="C22" s="1" t="s">
        <v>77</v>
      </c>
      <c r="D22" s="1" t="s">
        <v>194</v>
      </c>
      <c r="E22" s="19">
        <v>241.5</v>
      </c>
      <c r="F22" s="19">
        <v>258.12</v>
      </c>
      <c r="G22" s="19">
        <v>133.53</v>
      </c>
      <c r="I22" s="2" t="s">
        <v>56</v>
      </c>
      <c r="J22" s="2" t="s">
        <v>56</v>
      </c>
      <c r="K22" s="2" t="s">
        <v>56</v>
      </c>
      <c r="N22" s="2" t="s">
        <v>56</v>
      </c>
      <c r="P22" s="2" t="s">
        <v>56</v>
      </c>
      <c r="Q22" s="2" t="s">
        <v>56</v>
      </c>
      <c r="R22" s="2" t="s">
        <v>56</v>
      </c>
      <c r="S22" s="2">
        <v>30.48</v>
      </c>
      <c r="T22" s="2">
        <v>19.420000000000002</v>
      </c>
      <c r="Z22" s="2" t="s">
        <v>56</v>
      </c>
      <c r="AA22" s="2" t="s">
        <v>56</v>
      </c>
      <c r="AB22" s="2" t="s">
        <v>56</v>
      </c>
      <c r="AC22" s="2" t="s">
        <v>56</v>
      </c>
      <c r="AD22" s="2" t="s">
        <v>56</v>
      </c>
      <c r="AE22" s="2" t="s">
        <v>56</v>
      </c>
      <c r="AF22" s="2" t="s">
        <v>56</v>
      </c>
      <c r="AH22" s="2" t="s">
        <v>56</v>
      </c>
      <c r="AI22" s="2" t="s">
        <v>56</v>
      </c>
    </row>
    <row r="23" spans="1:38" x14ac:dyDescent="0.3">
      <c r="A23" s="33" t="s">
        <v>268</v>
      </c>
      <c r="B23" s="3" t="s">
        <v>215</v>
      </c>
      <c r="C23" s="1" t="s">
        <v>77</v>
      </c>
      <c r="D23" s="1" t="s">
        <v>194</v>
      </c>
      <c r="AC23" s="2">
        <v>30.4</v>
      </c>
      <c r="AD23" s="2">
        <v>13.95</v>
      </c>
      <c r="AF23" s="19">
        <v>15.1</v>
      </c>
    </row>
    <row r="24" spans="1:38" x14ac:dyDescent="0.3">
      <c r="A24" s="7" t="s">
        <v>265</v>
      </c>
      <c r="B24" s="3" t="s">
        <v>215</v>
      </c>
      <c r="C24" s="1" t="s">
        <v>77</v>
      </c>
      <c r="D24" s="1" t="s">
        <v>194</v>
      </c>
      <c r="AC24" s="2">
        <v>35.950000000000003</v>
      </c>
      <c r="AD24" s="2">
        <v>16.149999999999999</v>
      </c>
      <c r="AE24" s="2">
        <v>31.2</v>
      </c>
      <c r="AF24" s="2">
        <v>17.100000000000001</v>
      </c>
    </row>
    <row r="25" spans="1:38" x14ac:dyDescent="0.3">
      <c r="A25" s="7" t="s">
        <v>266</v>
      </c>
      <c r="B25" s="3" t="s">
        <v>215</v>
      </c>
      <c r="C25" s="1" t="s">
        <v>77</v>
      </c>
      <c r="D25" s="1" t="s">
        <v>194</v>
      </c>
      <c r="K25" s="2" t="s">
        <v>56</v>
      </c>
      <c r="AC25" s="2">
        <v>30.35</v>
      </c>
      <c r="AD25" s="2">
        <v>14.45</v>
      </c>
    </row>
    <row r="26" spans="1:38" x14ac:dyDescent="0.3">
      <c r="A26" s="1" t="s">
        <v>202</v>
      </c>
      <c r="B26" s="3" t="s">
        <v>215</v>
      </c>
      <c r="C26" s="1" t="s">
        <v>203</v>
      </c>
      <c r="D26" s="1" t="s">
        <v>194</v>
      </c>
      <c r="AA26" s="2">
        <v>69.569999999999993</v>
      </c>
      <c r="AB26" s="2">
        <v>42.66</v>
      </c>
      <c r="AC26" s="2">
        <v>30.72</v>
      </c>
      <c r="AD26" s="2">
        <v>13.73</v>
      </c>
      <c r="AE26" s="2">
        <v>28.81</v>
      </c>
      <c r="AF26" s="2">
        <v>14.06</v>
      </c>
      <c r="AG26" s="2">
        <v>84.2</v>
      </c>
      <c r="AH26" s="2">
        <v>41.95</v>
      </c>
      <c r="AI26" s="2">
        <v>35.36</v>
      </c>
    </row>
    <row r="27" spans="1:38" x14ac:dyDescent="0.3"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8" s="45" customFormat="1" x14ac:dyDescent="0.3">
      <c r="A28" s="43" t="s">
        <v>95</v>
      </c>
      <c r="B28" s="154"/>
      <c r="C28" s="44"/>
      <c r="D28" s="43"/>
      <c r="E28" s="45">
        <f>AVERAGE(E22:E26)</f>
        <v>241.5</v>
      </c>
      <c r="F28" s="45">
        <f>AVERAGE(F22:F26)</f>
        <v>258.12</v>
      </c>
      <c r="G28" s="45">
        <f>AVERAGE(G22:G26)</f>
        <v>133.53</v>
      </c>
      <c r="S28" s="45">
        <f>AVERAGE(S22:S26)</f>
        <v>30.48</v>
      </c>
      <c r="T28" s="45">
        <f>AVERAGE(T22:T26)</f>
        <v>19.420000000000002</v>
      </c>
      <c r="AA28" s="45">
        <f t="shared" ref="AA28:AI28" si="7">AVERAGE(AA22:AA26)</f>
        <v>69.569999999999993</v>
      </c>
      <c r="AB28" s="45">
        <f t="shared" si="7"/>
        <v>42.66</v>
      </c>
      <c r="AC28" s="45">
        <f t="shared" si="7"/>
        <v>31.854999999999997</v>
      </c>
      <c r="AD28" s="45">
        <f t="shared" si="7"/>
        <v>14.57</v>
      </c>
      <c r="AE28" s="45">
        <f t="shared" si="7"/>
        <v>30.004999999999999</v>
      </c>
      <c r="AF28" s="45">
        <f t="shared" si="7"/>
        <v>15.420000000000002</v>
      </c>
      <c r="AG28" s="45">
        <f t="shared" si="7"/>
        <v>84.2</v>
      </c>
      <c r="AH28" s="45">
        <f t="shared" si="7"/>
        <v>41.95</v>
      </c>
      <c r="AI28" s="45">
        <f t="shared" si="7"/>
        <v>35.36</v>
      </c>
      <c r="AJ28" s="47"/>
      <c r="AK28" s="47"/>
      <c r="AL28" s="47"/>
    </row>
    <row r="29" spans="1:38" s="45" customFormat="1" x14ac:dyDescent="0.3">
      <c r="A29" s="43" t="s">
        <v>96</v>
      </c>
      <c r="C29" s="44"/>
      <c r="D29" s="43"/>
      <c r="AC29" s="45">
        <f t="shared" ref="AC29:AF29" si="8">_xlfn.STDEV.S(AC23:AC27)</f>
        <v>2.7349162083447229</v>
      </c>
      <c r="AD29" s="45">
        <f t="shared" si="8"/>
        <v>1.0955668243729659</v>
      </c>
      <c r="AE29" s="45">
        <f t="shared" si="8"/>
        <v>1.689985207035849</v>
      </c>
      <c r="AF29" s="45">
        <f t="shared" si="8"/>
        <v>1.5450566332662379</v>
      </c>
      <c r="AJ29" s="47"/>
      <c r="AK29" s="47"/>
      <c r="AL29" s="47"/>
    </row>
    <row r="30" spans="1:38" s="45" customFormat="1" x14ac:dyDescent="0.3">
      <c r="A30" s="43" t="s">
        <v>97</v>
      </c>
      <c r="C30" s="44"/>
      <c r="D30" s="43"/>
      <c r="AC30" s="45">
        <f t="shared" ref="AC30:AF30" si="9">100*(AC29/AC28)</f>
        <v>8.5855162716833249</v>
      </c>
      <c r="AD30" s="45">
        <f t="shared" si="9"/>
        <v>7.5193330430539866</v>
      </c>
      <c r="AE30" s="45">
        <f t="shared" si="9"/>
        <v>5.6323452992362908</v>
      </c>
      <c r="AF30" s="45">
        <f t="shared" si="9"/>
        <v>10.01982252442437</v>
      </c>
      <c r="AJ30" s="47"/>
      <c r="AK30" s="47"/>
      <c r="AL30" s="47"/>
    </row>
    <row r="31" spans="1:38" s="45" customFormat="1" x14ac:dyDescent="0.3">
      <c r="A31" s="43" t="s">
        <v>463</v>
      </c>
      <c r="C31" s="44"/>
      <c r="D31" s="43"/>
      <c r="AC31" s="45">
        <f>AC30*(1+1/(4*AC34))</f>
        <v>9.1221110386635331</v>
      </c>
      <c r="AD31" s="45">
        <f>AD30*(1+1/(4*AD34))</f>
        <v>7.989291358244861</v>
      </c>
      <c r="AE31" s="45">
        <f>AE30*(1+1/(4*AE34))</f>
        <v>6.3363884616408273</v>
      </c>
      <c r="AF31" s="45">
        <f>AF30*(1+1/(4*AF34))</f>
        <v>10.854807734793066</v>
      </c>
    </row>
    <row r="32" spans="1:38" s="45" customFormat="1" x14ac:dyDescent="0.3">
      <c r="A32" s="43" t="s">
        <v>98</v>
      </c>
      <c r="C32" s="44"/>
      <c r="D32" s="43"/>
      <c r="E32" s="45">
        <f>MIN(E21:E27)</f>
        <v>241.5</v>
      </c>
      <c r="F32" s="45">
        <f>MIN(F21:F27)</f>
        <v>258.12</v>
      </c>
      <c r="G32" s="45">
        <f>MIN(G21:G27)</f>
        <v>133.53</v>
      </c>
      <c r="S32" s="45">
        <f>MIN(S21:S27)</f>
        <v>30.48</v>
      </c>
      <c r="T32" s="45">
        <f>MIN(T21:T27)</f>
        <v>19.420000000000002</v>
      </c>
      <c r="AA32" s="45">
        <f t="shared" ref="AA32:AI32" si="10">MIN(AA21:AA27)</f>
        <v>69.569999999999993</v>
      </c>
      <c r="AB32" s="45">
        <f t="shared" si="10"/>
        <v>42.66</v>
      </c>
      <c r="AC32" s="45">
        <f t="shared" si="10"/>
        <v>30.35</v>
      </c>
      <c r="AD32" s="45">
        <f t="shared" si="10"/>
        <v>13.73</v>
      </c>
      <c r="AE32" s="45">
        <f t="shared" si="10"/>
        <v>28.81</v>
      </c>
      <c r="AF32" s="45">
        <f t="shared" si="10"/>
        <v>14.06</v>
      </c>
      <c r="AG32" s="45">
        <f t="shared" si="10"/>
        <v>84.2</v>
      </c>
      <c r="AH32" s="45">
        <f t="shared" si="10"/>
        <v>41.95</v>
      </c>
      <c r="AI32" s="45">
        <f t="shared" si="10"/>
        <v>35.36</v>
      </c>
    </row>
    <row r="33" spans="1:35" s="45" customFormat="1" x14ac:dyDescent="0.3">
      <c r="A33" s="43" t="s">
        <v>99</v>
      </c>
      <c r="C33" s="44"/>
      <c r="D33" s="43"/>
      <c r="E33" s="45">
        <f>MAX(E21:E27)</f>
        <v>241.5</v>
      </c>
      <c r="F33" s="45">
        <f>MAX(F21:F27)</f>
        <v>258.12</v>
      </c>
      <c r="G33" s="45">
        <f>MAX(G21:G27)</f>
        <v>133.53</v>
      </c>
      <c r="S33" s="45">
        <f>MAX(S21:S27)</f>
        <v>30.48</v>
      </c>
      <c r="T33" s="45">
        <f>MAX(T21:T27)</f>
        <v>19.420000000000002</v>
      </c>
      <c r="AA33" s="45">
        <f t="shared" ref="AA33:AI33" si="11">MAX(AA21:AA27)</f>
        <v>69.569999999999993</v>
      </c>
      <c r="AB33" s="45">
        <f t="shared" si="11"/>
        <v>42.66</v>
      </c>
      <c r="AC33" s="45">
        <f t="shared" si="11"/>
        <v>35.950000000000003</v>
      </c>
      <c r="AD33" s="45">
        <f t="shared" si="11"/>
        <v>16.149999999999999</v>
      </c>
      <c r="AE33" s="45">
        <f t="shared" si="11"/>
        <v>31.2</v>
      </c>
      <c r="AF33" s="45">
        <f t="shared" si="11"/>
        <v>17.100000000000001</v>
      </c>
      <c r="AG33" s="45">
        <f t="shared" si="11"/>
        <v>84.2</v>
      </c>
      <c r="AH33" s="45">
        <f t="shared" si="11"/>
        <v>41.95</v>
      </c>
      <c r="AI33" s="45">
        <f t="shared" si="11"/>
        <v>35.36</v>
      </c>
    </row>
    <row r="34" spans="1:35" s="45" customFormat="1" x14ac:dyDescent="0.3">
      <c r="A34" s="43" t="s">
        <v>143</v>
      </c>
      <c r="C34" s="44"/>
      <c r="D34" s="43"/>
      <c r="E34" s="45">
        <f>COUNT(E21:E27)</f>
        <v>1</v>
      </c>
      <c r="F34" s="45">
        <f>COUNT(F21:F27)</f>
        <v>1</v>
      </c>
      <c r="G34" s="45">
        <f>COUNT(G21:G27)</f>
        <v>1</v>
      </c>
      <c r="S34" s="45">
        <f>COUNT(S21:S27)</f>
        <v>1</v>
      </c>
      <c r="T34" s="45">
        <f>COUNT(T21:T27)</f>
        <v>1</v>
      </c>
      <c r="AA34" s="45">
        <f t="shared" ref="AA34:AI34" si="12">COUNT(AA21:AA27)</f>
        <v>1</v>
      </c>
      <c r="AB34" s="45">
        <f t="shared" si="12"/>
        <v>1</v>
      </c>
      <c r="AC34" s="45">
        <f t="shared" si="12"/>
        <v>4</v>
      </c>
      <c r="AD34" s="45">
        <f t="shared" si="12"/>
        <v>4</v>
      </c>
      <c r="AE34" s="45">
        <f t="shared" si="12"/>
        <v>2</v>
      </c>
      <c r="AF34" s="45">
        <f t="shared" si="12"/>
        <v>3</v>
      </c>
      <c r="AG34" s="45">
        <f t="shared" si="12"/>
        <v>1</v>
      </c>
      <c r="AH34" s="45">
        <f t="shared" si="12"/>
        <v>1</v>
      </c>
      <c r="AI34" s="45">
        <f t="shared" si="12"/>
        <v>1</v>
      </c>
    </row>
    <row r="36" spans="1:35" x14ac:dyDescent="0.3">
      <c r="A36" s="1" t="s">
        <v>87</v>
      </c>
      <c r="B36" s="2" t="s">
        <v>199</v>
      </c>
      <c r="C36" s="1" t="s">
        <v>140</v>
      </c>
      <c r="D36" s="1" t="s">
        <v>139</v>
      </c>
      <c r="E36" s="16" t="s">
        <v>0</v>
      </c>
      <c r="F36" s="16" t="s">
        <v>1</v>
      </c>
      <c r="G36" s="16" t="s">
        <v>2</v>
      </c>
      <c r="H36" s="16" t="s">
        <v>3</v>
      </c>
      <c r="I36" s="16" t="s">
        <v>4</v>
      </c>
      <c r="J36" s="16" t="s">
        <v>121</v>
      </c>
      <c r="K36" s="16" t="s">
        <v>7</v>
      </c>
      <c r="L36" s="16" t="s">
        <v>8</v>
      </c>
      <c r="M36" s="16" t="s">
        <v>157</v>
      </c>
      <c r="N36" s="16" t="s">
        <v>5</v>
      </c>
      <c r="O36" s="16" t="s">
        <v>6</v>
      </c>
      <c r="P36" s="16" t="s">
        <v>11</v>
      </c>
      <c r="Q36" s="16" t="s">
        <v>123</v>
      </c>
      <c r="R36" s="16" t="s">
        <v>124</v>
      </c>
      <c r="S36" s="16" t="s">
        <v>9</v>
      </c>
      <c r="T36" s="16" t="s">
        <v>10</v>
      </c>
      <c r="U36" s="16" t="s">
        <v>120</v>
      </c>
      <c r="V36" s="16" t="s">
        <v>64</v>
      </c>
      <c r="W36" s="16" t="s">
        <v>65</v>
      </c>
      <c r="X36" s="16" t="s">
        <v>122</v>
      </c>
      <c r="Y36" s="16" t="s">
        <v>88</v>
      </c>
      <c r="Z36" s="16" t="s">
        <v>125</v>
      </c>
      <c r="AA36" s="16" t="s">
        <v>126</v>
      </c>
      <c r="AB36" s="16" t="s">
        <v>127</v>
      </c>
      <c r="AC36" s="16" t="s">
        <v>129</v>
      </c>
      <c r="AD36" s="16" t="s">
        <v>128</v>
      </c>
      <c r="AE36" s="16" t="s">
        <v>130</v>
      </c>
      <c r="AF36" s="16" t="s">
        <v>131</v>
      </c>
      <c r="AG36" s="16" t="s">
        <v>92</v>
      </c>
      <c r="AH36" s="2" t="s">
        <v>61</v>
      </c>
      <c r="AI36" s="2" t="s">
        <v>66</v>
      </c>
    </row>
    <row r="37" spans="1:35" x14ac:dyDescent="0.3">
      <c r="A37" s="1" t="s">
        <v>239</v>
      </c>
      <c r="B37" s="3" t="s">
        <v>1717</v>
      </c>
      <c r="C37" s="1" t="s">
        <v>279</v>
      </c>
      <c r="D37" s="1" t="s">
        <v>74</v>
      </c>
      <c r="E37" s="19">
        <v>199</v>
      </c>
      <c r="F37" s="19">
        <v>214.6</v>
      </c>
      <c r="G37" s="2">
        <v>121.6</v>
      </c>
      <c r="H37" s="19">
        <v>109.1</v>
      </c>
      <c r="I37" s="2">
        <v>74.3</v>
      </c>
      <c r="J37" s="19">
        <v>19.5</v>
      </c>
      <c r="K37" s="2">
        <v>44.4</v>
      </c>
      <c r="L37" s="2">
        <v>44.6</v>
      </c>
      <c r="M37" s="19">
        <v>50.3</v>
      </c>
      <c r="N37" s="2">
        <v>74.599999999999994</v>
      </c>
      <c r="O37" s="2">
        <v>80.25</v>
      </c>
      <c r="P37" s="2">
        <v>16.899999999999999</v>
      </c>
      <c r="Q37" s="2">
        <v>10.89</v>
      </c>
      <c r="R37" s="19">
        <v>29.95</v>
      </c>
      <c r="S37" s="2">
        <v>27.7</v>
      </c>
      <c r="T37" s="2">
        <v>18.3</v>
      </c>
      <c r="U37" s="2">
        <v>42.6</v>
      </c>
      <c r="V37" s="2">
        <v>22.71</v>
      </c>
      <c r="W37" s="2">
        <v>19.62</v>
      </c>
      <c r="X37" s="19">
        <v>126.6</v>
      </c>
      <c r="Y37" s="19">
        <v>43.5</v>
      </c>
      <c r="AA37" s="2">
        <v>65.45</v>
      </c>
      <c r="AB37" s="2">
        <v>29.5</v>
      </c>
      <c r="AC37" s="2">
        <v>28.05</v>
      </c>
      <c r="AD37" s="2">
        <v>14.5</v>
      </c>
      <c r="AE37" s="2">
        <v>25.9</v>
      </c>
      <c r="AF37" s="2">
        <v>14.3</v>
      </c>
      <c r="AG37" s="27">
        <v>81.98</v>
      </c>
      <c r="AH37" s="2">
        <v>39.700000000000003</v>
      </c>
      <c r="AI37" s="2">
        <v>31.65</v>
      </c>
    </row>
    <row r="38" spans="1:35" x14ac:dyDescent="0.3">
      <c r="A38" s="17"/>
      <c r="B38" s="3"/>
      <c r="AG38" s="27" t="s">
        <v>56</v>
      </c>
    </row>
    <row r="39" spans="1:35" x14ac:dyDescent="0.3">
      <c r="A39" s="1" t="s">
        <v>450</v>
      </c>
      <c r="B39" s="3" t="s">
        <v>248</v>
      </c>
      <c r="C39" s="1" t="s">
        <v>465</v>
      </c>
      <c r="D39" s="1" t="s">
        <v>62</v>
      </c>
      <c r="Z39" s="2">
        <v>155.30000000000001</v>
      </c>
      <c r="AA39" s="2">
        <v>70.599999999999994</v>
      </c>
      <c r="AB39" s="2">
        <v>30.25</v>
      </c>
      <c r="AC39" s="2">
        <v>34.1</v>
      </c>
      <c r="AD39" s="2">
        <v>14</v>
      </c>
      <c r="AE39" s="2">
        <v>27.6</v>
      </c>
      <c r="AF39" s="2">
        <v>14.3</v>
      </c>
      <c r="AG39" s="27">
        <v>80.349999999999994</v>
      </c>
      <c r="AH39" s="2">
        <v>40.5</v>
      </c>
      <c r="AI39" s="2">
        <v>35.799999999999997</v>
      </c>
    </row>
    <row r="40" spans="1:35" x14ac:dyDescent="0.3">
      <c r="A40" s="1" t="s">
        <v>242</v>
      </c>
      <c r="B40" s="3" t="s">
        <v>248</v>
      </c>
      <c r="C40" s="1" t="s">
        <v>76</v>
      </c>
      <c r="D40" s="1" t="s">
        <v>62</v>
      </c>
      <c r="AC40" s="2">
        <v>35</v>
      </c>
      <c r="AD40" s="2">
        <v>17.7</v>
      </c>
      <c r="AG40" s="2" t="s">
        <v>56</v>
      </c>
    </row>
    <row r="41" spans="1:35" x14ac:dyDescent="0.3">
      <c r="A41" s="1" t="s">
        <v>536</v>
      </c>
      <c r="B41" s="3" t="s">
        <v>248</v>
      </c>
      <c r="C41" s="1" t="s">
        <v>278</v>
      </c>
      <c r="D41" s="1" t="s">
        <v>60</v>
      </c>
      <c r="H41" s="2">
        <v>97</v>
      </c>
      <c r="I41" s="26">
        <v>88.2</v>
      </c>
      <c r="J41" s="2">
        <v>26.1</v>
      </c>
      <c r="K41" s="26">
        <v>51.8</v>
      </c>
      <c r="L41" s="26">
        <v>44.4</v>
      </c>
      <c r="M41" s="26">
        <v>54.9</v>
      </c>
      <c r="N41" s="2" t="s">
        <v>56</v>
      </c>
      <c r="O41" s="2" t="s">
        <v>56</v>
      </c>
      <c r="P41" s="2">
        <v>18.600000000000001</v>
      </c>
      <c r="Q41" s="19">
        <v>13.75</v>
      </c>
      <c r="R41" s="19">
        <v>29.9</v>
      </c>
      <c r="U41" s="2" t="s">
        <v>56</v>
      </c>
      <c r="V41" s="2" t="s">
        <v>56</v>
      </c>
      <c r="W41" s="2" t="s">
        <v>56</v>
      </c>
      <c r="X41" s="26">
        <v>144.19999999999999</v>
      </c>
      <c r="Y41" s="2">
        <v>49.6</v>
      </c>
    </row>
    <row r="42" spans="1:35" x14ac:dyDescent="0.3">
      <c r="A42" s="1" t="s">
        <v>457</v>
      </c>
      <c r="B42" s="3" t="s">
        <v>248</v>
      </c>
      <c r="C42" s="1" t="s">
        <v>223</v>
      </c>
      <c r="D42" s="1" t="s">
        <v>63</v>
      </c>
      <c r="AC42" s="2">
        <v>26.25</v>
      </c>
      <c r="AE42" s="2">
        <v>23.2</v>
      </c>
    </row>
    <row r="43" spans="1:35" x14ac:dyDescent="0.3">
      <c r="A43" s="1" t="s">
        <v>458</v>
      </c>
      <c r="B43" s="3" t="s">
        <v>248</v>
      </c>
      <c r="C43" s="1" t="s">
        <v>223</v>
      </c>
      <c r="D43" s="1" t="s">
        <v>269</v>
      </c>
      <c r="E43" s="2">
        <v>202.5</v>
      </c>
      <c r="F43" s="19">
        <v>214.3</v>
      </c>
      <c r="G43" s="19">
        <v>117.5</v>
      </c>
      <c r="H43" s="2">
        <v>103.15</v>
      </c>
      <c r="I43" s="2">
        <v>79.95</v>
      </c>
      <c r="X43" s="19">
        <v>130.94999999999999</v>
      </c>
      <c r="Y43" s="2">
        <v>48.1</v>
      </c>
    </row>
    <row r="44" spans="1:35" x14ac:dyDescent="0.3">
      <c r="A44" s="1" t="s">
        <v>219</v>
      </c>
      <c r="B44" s="3" t="s">
        <v>248</v>
      </c>
      <c r="C44" s="1" t="s">
        <v>224</v>
      </c>
      <c r="D44" s="1" t="s">
        <v>60</v>
      </c>
      <c r="Z44" s="2">
        <v>147.5</v>
      </c>
      <c r="AB44" s="2">
        <v>35.700000000000003</v>
      </c>
      <c r="AC44" s="2">
        <v>31.3</v>
      </c>
      <c r="AD44" s="2">
        <v>13.15</v>
      </c>
      <c r="AE44" s="2">
        <v>26.6</v>
      </c>
      <c r="AF44" s="2">
        <v>14.5</v>
      </c>
      <c r="AG44" s="2">
        <v>80.89</v>
      </c>
      <c r="AI44" s="2">
        <v>34.049999999999997</v>
      </c>
    </row>
    <row r="45" spans="1:35" x14ac:dyDescent="0.3">
      <c r="A45" s="1" t="s">
        <v>237</v>
      </c>
      <c r="B45" s="3" t="s">
        <v>248</v>
      </c>
      <c r="C45" s="1" t="s">
        <v>100</v>
      </c>
      <c r="D45" s="1" t="s">
        <v>60</v>
      </c>
      <c r="AC45" s="2">
        <v>29.95</v>
      </c>
      <c r="AD45" s="2">
        <v>13.25</v>
      </c>
    </row>
    <row r="46" spans="1:35" x14ac:dyDescent="0.3">
      <c r="A46" s="7" t="s">
        <v>220</v>
      </c>
      <c r="B46" s="3" t="s">
        <v>248</v>
      </c>
      <c r="C46" s="7" t="s">
        <v>77</v>
      </c>
      <c r="D46" s="1" t="s">
        <v>194</v>
      </c>
      <c r="J46" s="5"/>
      <c r="AB46" s="2">
        <v>36.950000000000003</v>
      </c>
      <c r="AC46" s="19">
        <v>32</v>
      </c>
      <c r="AD46" s="2">
        <v>13.5</v>
      </c>
      <c r="AE46" s="19">
        <v>29.95</v>
      </c>
      <c r="AF46" s="2">
        <v>13</v>
      </c>
      <c r="AG46" s="2">
        <v>85.15</v>
      </c>
      <c r="AI46" s="2">
        <v>37.85</v>
      </c>
    </row>
    <row r="47" spans="1:35" x14ac:dyDescent="0.3">
      <c r="A47" s="1" t="s">
        <v>250</v>
      </c>
      <c r="B47" s="3" t="s">
        <v>248</v>
      </c>
      <c r="C47" s="1" t="s">
        <v>249</v>
      </c>
      <c r="D47" s="1" t="s">
        <v>59</v>
      </c>
      <c r="I47" s="2" t="s">
        <v>56</v>
      </c>
      <c r="K47" s="2" t="s">
        <v>56</v>
      </c>
      <c r="L47" s="2" t="s">
        <v>56</v>
      </c>
      <c r="N47" s="2" t="s">
        <v>56</v>
      </c>
      <c r="O47" s="2" t="s">
        <v>56</v>
      </c>
      <c r="P47" s="2" t="s">
        <v>56</v>
      </c>
      <c r="R47" s="2" t="s">
        <v>56</v>
      </c>
      <c r="S47" s="2" t="s">
        <v>56</v>
      </c>
      <c r="T47" s="2" t="s">
        <v>56</v>
      </c>
      <c r="W47" s="2" t="s">
        <v>56</v>
      </c>
      <c r="Y47" s="2" t="s">
        <v>56</v>
      </c>
      <c r="Z47" s="2" t="s">
        <v>56</v>
      </c>
      <c r="AA47" s="2">
        <v>67.5</v>
      </c>
      <c r="AB47" s="2">
        <v>33.6</v>
      </c>
      <c r="AC47" s="2">
        <v>32.299999999999997</v>
      </c>
      <c r="AD47" s="2">
        <v>14.3</v>
      </c>
      <c r="AE47" s="2">
        <v>29.35</v>
      </c>
      <c r="AF47" s="2">
        <v>14.85</v>
      </c>
      <c r="AH47" s="2">
        <v>40.049999999999997</v>
      </c>
      <c r="AI47" s="2">
        <v>33.1</v>
      </c>
    </row>
    <row r="48" spans="1:35" x14ac:dyDescent="0.3">
      <c r="A48" s="1" t="s">
        <v>204</v>
      </c>
      <c r="B48" s="3" t="s">
        <v>248</v>
      </c>
      <c r="C48" s="1" t="s">
        <v>273</v>
      </c>
      <c r="D48" s="1" t="s">
        <v>194</v>
      </c>
      <c r="AC48" s="2">
        <v>30.28</v>
      </c>
      <c r="AD48" s="2">
        <v>12.07</v>
      </c>
      <c r="AE48" s="2">
        <v>26.22</v>
      </c>
      <c r="AF48" s="2">
        <v>13.44</v>
      </c>
    </row>
    <row r="49" spans="1:55" x14ac:dyDescent="0.3">
      <c r="A49" s="23" t="s">
        <v>507</v>
      </c>
      <c r="B49" s="32" t="s">
        <v>218</v>
      </c>
      <c r="C49" s="23" t="s">
        <v>482</v>
      </c>
      <c r="D49" s="23" t="s">
        <v>60</v>
      </c>
      <c r="E49" s="2">
        <v>201.8</v>
      </c>
      <c r="F49" s="2">
        <v>213.25</v>
      </c>
      <c r="G49" s="2">
        <v>130.78</v>
      </c>
      <c r="H49" s="2">
        <v>99.89</v>
      </c>
      <c r="I49" s="2">
        <v>79.03</v>
      </c>
      <c r="J49" s="2">
        <v>23.83</v>
      </c>
      <c r="K49" s="2">
        <v>47.93</v>
      </c>
      <c r="L49" s="18">
        <v>42.71</v>
      </c>
      <c r="M49" s="18">
        <v>55.57</v>
      </c>
      <c r="N49" s="2">
        <v>72.94</v>
      </c>
      <c r="O49" s="2">
        <v>79.37</v>
      </c>
      <c r="P49" s="2">
        <v>17.350000000000001</v>
      </c>
      <c r="Q49" s="2">
        <v>12.6</v>
      </c>
      <c r="R49" s="2">
        <v>30.24</v>
      </c>
      <c r="S49" s="2">
        <v>29.99</v>
      </c>
      <c r="T49" s="2">
        <v>21.23</v>
      </c>
      <c r="U49" s="2">
        <v>41.38</v>
      </c>
      <c r="V49" s="2">
        <v>22.73</v>
      </c>
      <c r="W49" s="2">
        <v>21.2</v>
      </c>
      <c r="X49" s="2">
        <v>127.88</v>
      </c>
      <c r="Y49" s="2">
        <v>45.52</v>
      </c>
      <c r="Z49" s="2">
        <v>149.52000000000001</v>
      </c>
      <c r="AA49" s="2">
        <v>69.849999999999994</v>
      </c>
      <c r="AB49" s="2">
        <v>40.04</v>
      </c>
      <c r="AC49" s="2">
        <v>31.01</v>
      </c>
      <c r="AD49" s="2">
        <v>11.87</v>
      </c>
      <c r="AE49" s="2">
        <v>25.53</v>
      </c>
      <c r="AF49" s="2">
        <v>13.41</v>
      </c>
      <c r="AG49" s="2">
        <v>83.31</v>
      </c>
      <c r="AH49" s="2">
        <v>38.72</v>
      </c>
      <c r="AI49" s="2">
        <v>39.659999999999997</v>
      </c>
    </row>
    <row r="50" spans="1:55" x14ac:dyDescent="0.3">
      <c r="A50" s="23" t="s">
        <v>503</v>
      </c>
      <c r="B50" s="32" t="s">
        <v>218</v>
      </c>
      <c r="C50" s="23" t="s">
        <v>482</v>
      </c>
      <c r="D50" s="23" t="s">
        <v>60</v>
      </c>
      <c r="AE50" s="2">
        <v>28.24</v>
      </c>
      <c r="AF50" s="2">
        <v>14.75</v>
      </c>
    </row>
    <row r="51" spans="1:55" x14ac:dyDescent="0.3">
      <c r="A51" s="34" t="s">
        <v>508</v>
      </c>
      <c r="B51" s="32" t="s">
        <v>218</v>
      </c>
      <c r="C51" s="23" t="s">
        <v>482</v>
      </c>
      <c r="D51" s="23" t="s">
        <v>60</v>
      </c>
      <c r="Z51" s="2">
        <v>169.2</v>
      </c>
      <c r="AA51" s="2">
        <v>72.489999999999995</v>
      </c>
      <c r="AB51" s="2">
        <v>41.6</v>
      </c>
      <c r="AC51" s="2">
        <v>29.23</v>
      </c>
      <c r="AD51" s="2">
        <v>14.3</v>
      </c>
      <c r="AE51" s="2">
        <v>29.06</v>
      </c>
      <c r="AF51" s="2">
        <v>15.25</v>
      </c>
      <c r="AG51" s="2">
        <v>93.59</v>
      </c>
      <c r="AH51" s="2">
        <v>44.79</v>
      </c>
      <c r="AI51" s="2">
        <v>40.68</v>
      </c>
    </row>
    <row r="52" spans="1:55" x14ac:dyDescent="0.3">
      <c r="A52" s="23" t="s">
        <v>509</v>
      </c>
      <c r="B52" s="32" t="s">
        <v>218</v>
      </c>
      <c r="C52" s="23" t="s">
        <v>482</v>
      </c>
      <c r="D52" s="23" t="s">
        <v>60</v>
      </c>
      <c r="AC52" s="2">
        <v>29.96</v>
      </c>
      <c r="AD52" s="2">
        <v>13.64</v>
      </c>
      <c r="AE52" s="2">
        <v>25.31</v>
      </c>
      <c r="AF52" s="2">
        <v>13.34</v>
      </c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</row>
    <row r="53" spans="1:55" x14ac:dyDescent="0.3">
      <c r="A53" s="23" t="s">
        <v>466</v>
      </c>
      <c r="B53" s="32" t="s">
        <v>248</v>
      </c>
      <c r="C53" s="23" t="s">
        <v>537</v>
      </c>
      <c r="D53" s="23" t="s">
        <v>60</v>
      </c>
      <c r="E53" s="10"/>
      <c r="F53" s="10"/>
      <c r="G53" s="10"/>
      <c r="H53" s="8"/>
      <c r="I53" s="8"/>
      <c r="J53" s="8"/>
      <c r="K53" s="8"/>
      <c r="L53" s="8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6">
        <v>29.73</v>
      </c>
      <c r="AD53" s="6">
        <v>11.99</v>
      </c>
      <c r="AE53" s="6">
        <v>26.84</v>
      </c>
      <c r="AF53" s="6">
        <v>12.63</v>
      </c>
      <c r="AG53" s="10"/>
      <c r="AH53" s="10"/>
      <c r="AI53" s="10"/>
      <c r="AJ53" s="10"/>
      <c r="AK53" s="10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spans="1:55" s="27" customFormat="1" x14ac:dyDescent="0.3">
      <c r="A54" s="23" t="s">
        <v>480</v>
      </c>
      <c r="B54" s="32" t="s">
        <v>248</v>
      </c>
      <c r="C54" s="33" t="s">
        <v>481</v>
      </c>
      <c r="D54" s="33" t="s">
        <v>539</v>
      </c>
      <c r="E54" s="34">
        <v>210.13</v>
      </c>
      <c r="F54" s="34">
        <v>213.81</v>
      </c>
      <c r="H54" s="34">
        <v>101.61</v>
      </c>
      <c r="I54" s="35">
        <v>89.3</v>
      </c>
      <c r="J54" s="32">
        <v>25.36</v>
      </c>
      <c r="K54" s="32">
        <v>54.08</v>
      </c>
      <c r="L54" s="34">
        <v>46.38</v>
      </c>
      <c r="M54" s="32">
        <v>61.72</v>
      </c>
      <c r="N54" s="34">
        <v>71.52</v>
      </c>
      <c r="O54" s="34">
        <v>80.849999999999994</v>
      </c>
      <c r="R54" s="27" t="s">
        <v>56</v>
      </c>
      <c r="S54" s="27">
        <v>26</v>
      </c>
      <c r="T54" s="27">
        <v>18.309999999999999</v>
      </c>
      <c r="U54" s="34">
        <v>43.71</v>
      </c>
      <c r="X54" s="34">
        <v>141.22999999999999</v>
      </c>
      <c r="Y54" s="35">
        <v>46.09</v>
      </c>
      <c r="Z54" s="34"/>
      <c r="AA54" s="27">
        <v>71.510000000000005</v>
      </c>
      <c r="AB54" s="34">
        <v>36.159999999999997</v>
      </c>
      <c r="AC54" s="27">
        <v>35.94</v>
      </c>
      <c r="AD54" s="27">
        <v>35.94</v>
      </c>
      <c r="AE54" s="27">
        <v>35.94</v>
      </c>
      <c r="AF54" s="27">
        <v>35.94</v>
      </c>
      <c r="AG54" s="27">
        <v>35.94</v>
      </c>
      <c r="AH54" s="27">
        <v>35.94</v>
      </c>
      <c r="AI54" s="27">
        <v>35.94</v>
      </c>
      <c r="AJ54" s="33" t="s">
        <v>490</v>
      </c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Y54" s="34"/>
      <c r="AZ54" s="34"/>
      <c r="BA54" s="34"/>
      <c r="BB54" s="34"/>
      <c r="BC54" s="34"/>
    </row>
    <row r="55" spans="1:55" s="27" customFormat="1" x14ac:dyDescent="0.3">
      <c r="A55" s="23" t="s">
        <v>486</v>
      </c>
      <c r="B55" s="32" t="s">
        <v>248</v>
      </c>
      <c r="C55" s="33" t="s">
        <v>535</v>
      </c>
      <c r="D55" s="33" t="s">
        <v>62</v>
      </c>
      <c r="E55" s="36">
        <v>190.93</v>
      </c>
      <c r="F55" s="27">
        <v>205.46</v>
      </c>
      <c r="G55" s="36">
        <v>130.28</v>
      </c>
      <c r="H55" s="36">
        <v>94.846856927443696</v>
      </c>
      <c r="I55" s="37">
        <v>86.353740464786242</v>
      </c>
      <c r="J55" s="37">
        <v>24.158386109632783</v>
      </c>
      <c r="K55" s="37">
        <v>56.29</v>
      </c>
      <c r="L55" s="37">
        <v>44.99</v>
      </c>
      <c r="M55" s="37">
        <v>54.51</v>
      </c>
      <c r="N55" s="37">
        <v>74.02</v>
      </c>
      <c r="O55" s="37">
        <v>77.471109189285073</v>
      </c>
      <c r="P55" s="37">
        <v>16.09</v>
      </c>
      <c r="Q55" s="37"/>
      <c r="R55" s="37"/>
      <c r="S55" s="36">
        <v>33.235774791555798</v>
      </c>
      <c r="T55" s="34">
        <v>23.650323310271421</v>
      </c>
      <c r="U55" s="34">
        <v>41.618810981018278</v>
      </c>
      <c r="V55" s="34"/>
      <c r="W55" s="34"/>
      <c r="X55" s="27">
        <v>141.58016675536632</v>
      </c>
      <c r="Y55" s="34">
        <v>44.548639790668801</v>
      </c>
      <c r="Z55" s="34"/>
      <c r="AA55" s="34"/>
      <c r="AC55" s="34"/>
      <c r="AD55" s="34"/>
      <c r="AE55" s="34"/>
      <c r="AF55" s="34"/>
      <c r="AG55" s="34"/>
      <c r="AH55" s="34"/>
      <c r="AI55" s="34"/>
      <c r="AJ55" s="33" t="s">
        <v>490</v>
      </c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Y55" s="34"/>
      <c r="AZ55" s="34"/>
      <c r="BA55" s="34"/>
      <c r="BB55" s="34"/>
      <c r="BC55" s="34"/>
    </row>
    <row r="56" spans="1:55" s="27" customFormat="1" x14ac:dyDescent="0.3">
      <c r="A56" s="23" t="s">
        <v>1714</v>
      </c>
      <c r="B56" s="32" t="s">
        <v>248</v>
      </c>
      <c r="C56" s="33" t="s">
        <v>1713</v>
      </c>
      <c r="D56" s="33" t="s">
        <v>62</v>
      </c>
      <c r="E56" s="36"/>
      <c r="G56" s="36"/>
      <c r="H56" s="36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6"/>
      <c r="T56" s="34"/>
      <c r="U56" s="34"/>
      <c r="V56" s="34"/>
      <c r="W56" s="34"/>
      <c r="Y56" s="34"/>
      <c r="Z56" s="34"/>
      <c r="AA56" s="34"/>
      <c r="AC56" s="27">
        <v>35.76</v>
      </c>
      <c r="AD56" s="27">
        <v>35.76</v>
      </c>
      <c r="AE56" s="27">
        <v>35.76</v>
      </c>
      <c r="AF56" s="27">
        <v>35.76</v>
      </c>
      <c r="AG56" s="27">
        <v>35.76</v>
      </c>
      <c r="AH56" s="27">
        <v>35.76</v>
      </c>
      <c r="AI56" s="27">
        <v>35.76</v>
      </c>
      <c r="AJ56" s="1" t="s">
        <v>490</v>
      </c>
      <c r="AK56" s="2"/>
      <c r="AL56" s="5"/>
      <c r="AM56" s="5"/>
      <c r="AN56" s="5"/>
      <c r="AO56" s="34"/>
      <c r="AP56" s="34"/>
      <c r="AQ56" s="34"/>
      <c r="AR56" s="34"/>
      <c r="AS56" s="34"/>
      <c r="AT56" s="34"/>
      <c r="AY56" s="34"/>
      <c r="AZ56" s="34"/>
      <c r="BA56" s="34"/>
      <c r="BB56" s="34"/>
      <c r="BC56" s="34"/>
    </row>
    <row r="57" spans="1:55" x14ac:dyDescent="0.3">
      <c r="A57" s="9"/>
      <c r="B57" s="6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25"/>
      <c r="U57" s="25"/>
      <c r="V57" s="25"/>
      <c r="W57" s="25"/>
      <c r="X57" s="25"/>
      <c r="Y57" s="25"/>
      <c r="Z57" s="25"/>
      <c r="AA57" s="25"/>
      <c r="AB57" s="25"/>
      <c r="AG57" s="25"/>
      <c r="AH57" s="25"/>
      <c r="AI57" s="25"/>
      <c r="AJ57" s="25"/>
      <c r="AK57" s="25"/>
    </row>
    <row r="58" spans="1:55" x14ac:dyDescent="0.3">
      <c r="A58" s="43" t="s">
        <v>95</v>
      </c>
      <c r="B58" s="154"/>
      <c r="C58" s="44"/>
      <c r="D58" s="43"/>
      <c r="E58" s="45">
        <f>AVERAGE(E39:E55)</f>
        <v>201.34000000000003</v>
      </c>
      <c r="F58" s="45">
        <f t="shared" ref="F58:AI58" si="13">AVERAGE(F39:F55)</f>
        <v>211.70500000000001</v>
      </c>
      <c r="G58" s="45">
        <f t="shared" si="13"/>
        <v>126.18666666666667</v>
      </c>
      <c r="H58" s="45">
        <f t="shared" si="13"/>
        <v>99.29937138548874</v>
      </c>
      <c r="I58" s="45">
        <f t="shared" si="13"/>
        <v>84.566748092957255</v>
      </c>
      <c r="J58" s="45">
        <f t="shared" si="13"/>
        <v>24.862096527408195</v>
      </c>
      <c r="K58" s="45">
        <f t="shared" si="13"/>
        <v>52.524999999999999</v>
      </c>
      <c r="L58" s="45">
        <f t="shared" si="13"/>
        <v>44.620000000000005</v>
      </c>
      <c r="M58" s="45">
        <f t="shared" si="13"/>
        <v>56.674999999999997</v>
      </c>
      <c r="N58" s="45">
        <f t="shared" si="13"/>
        <v>72.826666666666654</v>
      </c>
      <c r="O58" s="45">
        <f t="shared" si="13"/>
        <v>79.230369729761691</v>
      </c>
      <c r="P58" s="45">
        <f t="shared" si="13"/>
        <v>17.346666666666668</v>
      </c>
      <c r="Q58" s="45">
        <f t="shared" si="13"/>
        <v>13.175000000000001</v>
      </c>
      <c r="R58" s="45">
        <f t="shared" si="13"/>
        <v>30.07</v>
      </c>
      <c r="S58" s="45">
        <f t="shared" si="13"/>
        <v>29.741924930518596</v>
      </c>
      <c r="T58" s="45">
        <f t="shared" si="13"/>
        <v>21.063441103423809</v>
      </c>
      <c r="U58" s="45">
        <f t="shared" si="13"/>
        <v>42.236270327006089</v>
      </c>
      <c r="V58" s="45">
        <f t="shared" si="13"/>
        <v>22.73</v>
      </c>
      <c r="W58" s="45">
        <f t="shared" si="13"/>
        <v>21.2</v>
      </c>
      <c r="X58" s="45">
        <f t="shared" si="13"/>
        <v>137.16803335107326</v>
      </c>
      <c r="Y58" s="45">
        <f t="shared" si="13"/>
        <v>46.771727958133759</v>
      </c>
      <c r="Z58" s="45">
        <f t="shared" si="13"/>
        <v>155.38</v>
      </c>
      <c r="AA58" s="45">
        <f t="shared" si="13"/>
        <v>70.39</v>
      </c>
      <c r="AB58" s="45">
        <f t="shared" si="13"/>
        <v>36.328571428571429</v>
      </c>
      <c r="AC58" s="45">
        <f>AVERAGE(AC39:AC56)</f>
        <v>31.629285714285714</v>
      </c>
      <c r="AD58" s="45">
        <f t="shared" si="13"/>
        <v>15.475833333333334</v>
      </c>
      <c r="AE58" s="45">
        <f t="shared" si="13"/>
        <v>27.819999999999997</v>
      </c>
      <c r="AF58" s="45">
        <f t="shared" si="13"/>
        <v>15.946363636363635</v>
      </c>
      <c r="AG58" s="45">
        <f t="shared" si="13"/>
        <v>76.538333333333341</v>
      </c>
      <c r="AH58" s="45">
        <f t="shared" si="13"/>
        <v>40</v>
      </c>
      <c r="AI58" s="45">
        <f t="shared" si="13"/>
        <v>36.725714285714282</v>
      </c>
    </row>
    <row r="59" spans="1:55" x14ac:dyDescent="0.3">
      <c r="A59" s="43" t="s">
        <v>96</v>
      </c>
      <c r="B59" s="45"/>
      <c r="C59" s="44"/>
      <c r="D59" s="43"/>
      <c r="E59" s="45">
        <f>_xlfn.STDEV.S(E39:E55)</f>
        <v>7.8991434134763372</v>
      </c>
      <c r="F59" s="45">
        <f t="shared" ref="F59:AI59" si="14">_xlfn.STDEV.S(F39:F55)</f>
        <v>4.1853753316359406</v>
      </c>
      <c r="G59" s="45">
        <f t="shared" si="14"/>
        <v>7.5270268588157263</v>
      </c>
      <c r="H59" s="45">
        <f t="shared" si="14"/>
        <v>3.377394752204546</v>
      </c>
      <c r="I59" s="45">
        <f t="shared" si="14"/>
        <v>4.7635983555296386</v>
      </c>
      <c r="J59" s="45">
        <f t="shared" si="14"/>
        <v>1.0552637062913919</v>
      </c>
      <c r="K59" s="45">
        <f t="shared" si="14"/>
        <v>3.569915965397505</v>
      </c>
      <c r="L59" s="45">
        <f t="shared" si="14"/>
        <v>1.5199780700172405</v>
      </c>
      <c r="M59" s="45">
        <f t="shared" si="14"/>
        <v>3.3917006550303541</v>
      </c>
      <c r="N59" s="45">
        <f t="shared" si="14"/>
        <v>1.2538474123007686</v>
      </c>
      <c r="O59" s="45">
        <f t="shared" si="14"/>
        <v>1.6937674683847699</v>
      </c>
      <c r="P59" s="45">
        <f t="shared" si="14"/>
        <v>1.2550033200487303</v>
      </c>
      <c r="Q59" s="45">
        <f t="shared" si="14"/>
        <v>0.81317279836452983</v>
      </c>
      <c r="R59" s="45">
        <f t="shared" si="14"/>
        <v>0.24041630560342606</v>
      </c>
      <c r="S59" s="45">
        <f t="shared" si="14"/>
        <v>3.6242606333709277</v>
      </c>
      <c r="T59" s="45">
        <f t="shared" si="14"/>
        <v>2.6740549104456703</v>
      </c>
      <c r="U59" s="45">
        <f t="shared" si="14"/>
        <v>1.2818607697253137</v>
      </c>
      <c r="V59" s="45" t="s">
        <v>56</v>
      </c>
      <c r="W59" s="45" t="s">
        <v>56</v>
      </c>
      <c r="X59" s="45">
        <f t="shared" si="14"/>
        <v>7.251664489474094</v>
      </c>
      <c r="Y59" s="45">
        <f t="shared" si="14"/>
        <v>2.0455516523913166</v>
      </c>
      <c r="Z59" s="45">
        <f t="shared" si="14"/>
        <v>9.7883059480858687</v>
      </c>
      <c r="AA59" s="45">
        <f t="shared" si="14"/>
        <v>1.894214876934504</v>
      </c>
      <c r="AB59" s="45">
        <f t="shared" si="14"/>
        <v>3.802772797891159</v>
      </c>
      <c r="AC59" s="45">
        <f>_xlfn.STDEV.S(AC39:AC56)</f>
        <v>2.7723649007403663</v>
      </c>
      <c r="AD59" s="45">
        <f t="shared" si="14"/>
        <v>6.626826277725371</v>
      </c>
      <c r="AE59" s="45">
        <f t="shared" si="14"/>
        <v>3.1976127458976462</v>
      </c>
      <c r="AF59" s="45">
        <f t="shared" si="14"/>
        <v>6.6847113217060796</v>
      </c>
      <c r="AG59" s="45">
        <f t="shared" si="14"/>
        <v>20.457106752096291</v>
      </c>
      <c r="AH59" s="45">
        <f t="shared" si="14"/>
        <v>3.2139772867896879</v>
      </c>
      <c r="AI59" s="45">
        <f t="shared" si="14"/>
        <v>2.8074297684469163</v>
      </c>
    </row>
    <row r="60" spans="1:55" x14ac:dyDescent="0.3">
      <c r="A60" s="43" t="s">
        <v>97</v>
      </c>
      <c r="B60" s="45"/>
      <c r="C60" s="44"/>
      <c r="D60" s="43"/>
      <c r="E60" s="45">
        <f t="shared" ref="E60" si="15">100*(E59/E58)</f>
        <v>3.9232856925977631</v>
      </c>
      <c r="F60" s="45">
        <f t="shared" ref="F60:AI60" si="16">100*(F59/F58)</f>
        <v>1.9769846397751305</v>
      </c>
      <c r="G60" s="45">
        <f t="shared" si="16"/>
        <v>5.9649938124596309</v>
      </c>
      <c r="H60" s="45">
        <f t="shared" si="16"/>
        <v>3.4012247057367642</v>
      </c>
      <c r="I60" s="45">
        <f t="shared" si="16"/>
        <v>5.6329449375224971</v>
      </c>
      <c r="J60" s="45">
        <f t="shared" si="16"/>
        <v>4.2444678996723377</v>
      </c>
      <c r="K60" s="45">
        <f t="shared" si="16"/>
        <v>6.7966034562541742</v>
      </c>
      <c r="L60" s="45">
        <f t="shared" si="16"/>
        <v>3.4064950022797857</v>
      </c>
      <c r="M60" s="45">
        <f t="shared" si="16"/>
        <v>5.9844740274024772</v>
      </c>
      <c r="N60" s="45">
        <f t="shared" si="16"/>
        <v>1.721687219380404</v>
      </c>
      <c r="O60" s="45">
        <f t="shared" si="16"/>
        <v>2.1377755451121314</v>
      </c>
      <c r="P60" s="45">
        <f t="shared" si="16"/>
        <v>7.2348385091202738</v>
      </c>
      <c r="Q60" s="45">
        <f t="shared" si="16"/>
        <v>6.1720895511539258</v>
      </c>
      <c r="R60" s="45">
        <f t="shared" si="16"/>
        <v>0.79952213369945468</v>
      </c>
      <c r="S60" s="45">
        <f t="shared" si="16"/>
        <v>12.185696258186788</v>
      </c>
      <c r="T60" s="45">
        <f t="shared" si="16"/>
        <v>12.695242421766542</v>
      </c>
      <c r="U60" s="45">
        <f t="shared" si="16"/>
        <v>3.0349762415117545</v>
      </c>
      <c r="V60" s="45" t="s">
        <v>56</v>
      </c>
      <c r="W60" s="45" t="s">
        <v>56</v>
      </c>
      <c r="X60" s="45">
        <f t="shared" si="16"/>
        <v>5.2867015093187923</v>
      </c>
      <c r="Y60" s="45">
        <f t="shared" si="16"/>
        <v>4.3734788978126442</v>
      </c>
      <c r="Z60" s="45">
        <f t="shared" si="16"/>
        <v>6.2995919346671831</v>
      </c>
      <c r="AA60" s="45">
        <f t="shared" si="16"/>
        <v>2.6910283803587216</v>
      </c>
      <c r="AB60" s="45">
        <f t="shared" si="16"/>
        <v>10.467719066157338</v>
      </c>
      <c r="AC60" s="45">
        <f t="shared" si="16"/>
        <v>8.7651833992830177</v>
      </c>
      <c r="AD60" s="45">
        <f t="shared" si="16"/>
        <v>42.820481036403237</v>
      </c>
      <c r="AE60" s="45">
        <f t="shared" si="16"/>
        <v>11.493935103873639</v>
      </c>
      <c r="AF60" s="45">
        <f t="shared" si="16"/>
        <v>41.919972942686776</v>
      </c>
      <c r="AG60" s="45">
        <f t="shared" si="16"/>
        <v>26.727922938958198</v>
      </c>
      <c r="AH60" s="45">
        <f t="shared" si="16"/>
        <v>8.0349432169742183</v>
      </c>
      <c r="AI60" s="45">
        <f t="shared" si="16"/>
        <v>7.6443163136488312</v>
      </c>
    </row>
    <row r="61" spans="1:55" x14ac:dyDescent="0.3">
      <c r="A61" s="43" t="s">
        <v>463</v>
      </c>
      <c r="B61" s="45"/>
      <c r="C61" s="44"/>
      <c r="D61" s="43"/>
      <c r="E61" s="45">
        <f t="shared" ref="E61:U61" si="17">E60*(1+1/(4*E64))</f>
        <v>4.168491048385123</v>
      </c>
      <c r="F61" s="45">
        <f t="shared" si="17"/>
        <v>2.1005461797610763</v>
      </c>
      <c r="G61" s="45">
        <f t="shared" si="17"/>
        <v>6.4620766301645993</v>
      </c>
      <c r="H61" s="45">
        <f t="shared" si="17"/>
        <v>3.5712859410236026</v>
      </c>
      <c r="I61" s="45">
        <f t="shared" si="17"/>
        <v>5.9145921843986224</v>
      </c>
      <c r="J61" s="45">
        <f t="shared" si="17"/>
        <v>4.5097471434018592</v>
      </c>
      <c r="K61" s="45">
        <f t="shared" si="17"/>
        <v>7.2213911722700601</v>
      </c>
      <c r="L61" s="45">
        <f t="shared" si="17"/>
        <v>3.6194009399222722</v>
      </c>
      <c r="M61" s="45">
        <f t="shared" si="17"/>
        <v>6.3585036541151325</v>
      </c>
      <c r="N61" s="45">
        <f t="shared" si="17"/>
        <v>1.8651611543287709</v>
      </c>
      <c r="O61" s="45">
        <f t="shared" si="17"/>
        <v>2.315923507204809</v>
      </c>
      <c r="P61" s="45">
        <f t="shared" si="17"/>
        <v>7.8377417182136293</v>
      </c>
      <c r="Q61" s="45">
        <f t="shared" si="17"/>
        <v>6.9436007450481663</v>
      </c>
      <c r="R61" s="45">
        <f t="shared" si="17"/>
        <v>0.89946240041188652</v>
      </c>
      <c r="S61" s="45">
        <f t="shared" si="17"/>
        <v>13.201170946369018</v>
      </c>
      <c r="T61" s="45">
        <f t="shared" si="17"/>
        <v>13.753179290247086</v>
      </c>
      <c r="U61" s="45">
        <f t="shared" si="17"/>
        <v>3.2878909283044004</v>
      </c>
      <c r="V61" s="45" t="s">
        <v>56</v>
      </c>
      <c r="W61" s="45" t="s">
        <v>56</v>
      </c>
      <c r="X61" s="45">
        <f t="shared" ref="X61:AI61" si="18">X60*(1+1/(4*X64))</f>
        <v>5.5510365847847325</v>
      </c>
      <c r="Y61" s="45">
        <f t="shared" si="18"/>
        <v>4.5921528427032765</v>
      </c>
      <c r="Z61" s="45">
        <f t="shared" si="18"/>
        <v>6.6933164305838817</v>
      </c>
      <c r="AA61" s="45">
        <f t="shared" si="18"/>
        <v>2.8255797993766576</v>
      </c>
      <c r="AB61" s="45">
        <f t="shared" si="18"/>
        <v>10.841566175662958</v>
      </c>
      <c r="AC61" s="45">
        <f t="shared" si="18"/>
        <v>8.9217045314130718</v>
      </c>
      <c r="AD61" s="45">
        <f t="shared" si="18"/>
        <v>43.712574391328303</v>
      </c>
      <c r="AE61" s="45">
        <f t="shared" si="18"/>
        <v>11.73339208520434</v>
      </c>
      <c r="AF61" s="45">
        <f t="shared" si="18"/>
        <v>42.872699600475109</v>
      </c>
      <c r="AG61" s="45">
        <f t="shared" si="18"/>
        <v>27.841586394748123</v>
      </c>
      <c r="AH61" s="45">
        <f t="shared" si="18"/>
        <v>8.436690377822929</v>
      </c>
      <c r="AI61" s="45">
        <f t="shared" si="18"/>
        <v>7.917327610564862</v>
      </c>
    </row>
    <row r="62" spans="1:55" x14ac:dyDescent="0.3">
      <c r="A62" s="43" t="s">
        <v>98</v>
      </c>
      <c r="B62" s="45"/>
      <c r="C62" s="44"/>
      <c r="D62" s="43"/>
      <c r="E62" s="45">
        <f>MIN(E39:E55)</f>
        <v>190.93</v>
      </c>
      <c r="F62" s="45">
        <f t="shared" ref="F62:AI62" si="19">MIN(F39:F55)</f>
        <v>205.46</v>
      </c>
      <c r="G62" s="45">
        <f t="shared" si="19"/>
        <v>117.5</v>
      </c>
      <c r="H62" s="45">
        <f t="shared" si="19"/>
        <v>94.846856927443696</v>
      </c>
      <c r="I62" s="45">
        <f t="shared" si="19"/>
        <v>79.03</v>
      </c>
      <c r="J62" s="45">
        <f t="shared" si="19"/>
        <v>23.83</v>
      </c>
      <c r="K62" s="45">
        <f t="shared" si="19"/>
        <v>47.93</v>
      </c>
      <c r="L62" s="45">
        <f t="shared" si="19"/>
        <v>42.71</v>
      </c>
      <c r="M62" s="45">
        <f t="shared" si="19"/>
        <v>54.51</v>
      </c>
      <c r="N62" s="45">
        <f t="shared" si="19"/>
        <v>71.52</v>
      </c>
      <c r="O62" s="45">
        <f t="shared" si="19"/>
        <v>77.471109189285073</v>
      </c>
      <c r="P62" s="45">
        <f t="shared" si="19"/>
        <v>16.09</v>
      </c>
      <c r="Q62" s="45">
        <f t="shared" si="19"/>
        <v>12.6</v>
      </c>
      <c r="R62" s="45">
        <f t="shared" si="19"/>
        <v>29.9</v>
      </c>
      <c r="S62" s="45">
        <f t="shared" si="19"/>
        <v>26</v>
      </c>
      <c r="T62" s="45">
        <f t="shared" si="19"/>
        <v>18.309999999999999</v>
      </c>
      <c r="U62" s="45">
        <f t="shared" si="19"/>
        <v>41.38</v>
      </c>
      <c r="V62" s="45">
        <f t="shared" si="19"/>
        <v>22.73</v>
      </c>
      <c r="W62" s="45">
        <f t="shared" si="19"/>
        <v>21.2</v>
      </c>
      <c r="X62" s="45">
        <f t="shared" si="19"/>
        <v>127.88</v>
      </c>
      <c r="Y62" s="45">
        <f t="shared" si="19"/>
        <v>44.548639790668801</v>
      </c>
      <c r="Z62" s="45">
        <f t="shared" si="19"/>
        <v>147.5</v>
      </c>
      <c r="AA62" s="45">
        <f t="shared" si="19"/>
        <v>67.5</v>
      </c>
      <c r="AB62" s="45">
        <f t="shared" si="19"/>
        <v>30.25</v>
      </c>
      <c r="AC62" s="45">
        <f>MIN(AC39:AC56)</f>
        <v>26.25</v>
      </c>
      <c r="AD62" s="45">
        <f t="shared" si="19"/>
        <v>11.87</v>
      </c>
      <c r="AE62" s="45">
        <f t="shared" si="19"/>
        <v>23.2</v>
      </c>
      <c r="AF62" s="45">
        <f t="shared" si="19"/>
        <v>12.63</v>
      </c>
      <c r="AG62" s="45">
        <f t="shared" si="19"/>
        <v>35.94</v>
      </c>
      <c r="AH62" s="45">
        <f t="shared" si="19"/>
        <v>35.94</v>
      </c>
      <c r="AI62" s="45">
        <f t="shared" si="19"/>
        <v>33.1</v>
      </c>
    </row>
    <row r="63" spans="1:55" x14ac:dyDescent="0.3">
      <c r="A63" s="43" t="s">
        <v>99</v>
      </c>
      <c r="B63" s="45"/>
      <c r="C63" s="44"/>
      <c r="D63" s="43"/>
      <c r="E63" s="45">
        <f>MAX(E39:E55)</f>
        <v>210.13</v>
      </c>
      <c r="F63" s="45">
        <f t="shared" ref="F63:AI63" si="20">MAX(F39:F55)</f>
        <v>214.3</v>
      </c>
      <c r="G63" s="45">
        <f t="shared" si="20"/>
        <v>130.78</v>
      </c>
      <c r="H63" s="45">
        <f t="shared" si="20"/>
        <v>103.15</v>
      </c>
      <c r="I63" s="45">
        <f t="shared" si="20"/>
        <v>89.3</v>
      </c>
      <c r="J63" s="45">
        <f t="shared" si="20"/>
        <v>26.1</v>
      </c>
      <c r="K63" s="45">
        <f t="shared" si="20"/>
        <v>56.29</v>
      </c>
      <c r="L63" s="45">
        <f t="shared" si="20"/>
        <v>46.38</v>
      </c>
      <c r="M63" s="45">
        <f t="shared" si="20"/>
        <v>61.72</v>
      </c>
      <c r="N63" s="45">
        <f t="shared" si="20"/>
        <v>74.02</v>
      </c>
      <c r="O63" s="45">
        <f t="shared" si="20"/>
        <v>80.849999999999994</v>
      </c>
      <c r="P63" s="45">
        <f t="shared" si="20"/>
        <v>18.600000000000001</v>
      </c>
      <c r="Q63" s="45">
        <f t="shared" si="20"/>
        <v>13.75</v>
      </c>
      <c r="R63" s="45">
        <f t="shared" si="20"/>
        <v>30.24</v>
      </c>
      <c r="S63" s="45">
        <f t="shared" si="20"/>
        <v>33.235774791555798</v>
      </c>
      <c r="T63" s="45">
        <f t="shared" si="20"/>
        <v>23.650323310271421</v>
      </c>
      <c r="U63" s="45">
        <f t="shared" si="20"/>
        <v>43.71</v>
      </c>
      <c r="V63" s="45">
        <f t="shared" si="20"/>
        <v>22.73</v>
      </c>
      <c r="W63" s="45">
        <f t="shared" si="20"/>
        <v>21.2</v>
      </c>
      <c r="X63" s="45">
        <f t="shared" si="20"/>
        <v>144.19999999999999</v>
      </c>
      <c r="Y63" s="45">
        <f t="shared" si="20"/>
        <v>49.6</v>
      </c>
      <c r="Z63" s="45">
        <f t="shared" si="20"/>
        <v>169.2</v>
      </c>
      <c r="AA63" s="45">
        <f t="shared" si="20"/>
        <v>72.489999999999995</v>
      </c>
      <c r="AB63" s="45">
        <f t="shared" si="20"/>
        <v>41.6</v>
      </c>
      <c r="AC63" s="45">
        <f t="shared" si="20"/>
        <v>35.94</v>
      </c>
      <c r="AD63" s="45">
        <f t="shared" si="20"/>
        <v>35.94</v>
      </c>
      <c r="AE63" s="45">
        <f t="shared" si="20"/>
        <v>35.94</v>
      </c>
      <c r="AF63" s="45">
        <f t="shared" si="20"/>
        <v>35.94</v>
      </c>
      <c r="AG63" s="45">
        <f t="shared" si="20"/>
        <v>93.59</v>
      </c>
      <c r="AH63" s="45">
        <f t="shared" si="20"/>
        <v>44.79</v>
      </c>
      <c r="AI63" s="45">
        <f t="shared" si="20"/>
        <v>40.68</v>
      </c>
    </row>
    <row r="64" spans="1:55" x14ac:dyDescent="0.3">
      <c r="A64" s="43" t="s">
        <v>143</v>
      </c>
      <c r="B64" s="45"/>
      <c r="C64" s="44"/>
      <c r="D64" s="43"/>
      <c r="E64" s="45">
        <f t="shared" ref="E64:AI64" si="21">COUNT(E39:E55)</f>
        <v>4</v>
      </c>
      <c r="F64" s="45">
        <f t="shared" si="21"/>
        <v>4</v>
      </c>
      <c r="G64" s="45">
        <f t="shared" si="21"/>
        <v>3</v>
      </c>
      <c r="H64" s="45">
        <f t="shared" si="21"/>
        <v>5</v>
      </c>
      <c r="I64" s="45">
        <f t="shared" si="21"/>
        <v>5</v>
      </c>
      <c r="J64" s="45">
        <f t="shared" si="21"/>
        <v>4</v>
      </c>
      <c r="K64" s="45">
        <f t="shared" si="21"/>
        <v>4</v>
      </c>
      <c r="L64" s="45">
        <f t="shared" si="21"/>
        <v>4</v>
      </c>
      <c r="M64" s="45">
        <f t="shared" si="21"/>
        <v>4</v>
      </c>
      <c r="N64" s="45">
        <f t="shared" si="21"/>
        <v>3</v>
      </c>
      <c r="O64" s="45">
        <f t="shared" si="21"/>
        <v>3</v>
      </c>
      <c r="P64" s="45">
        <f t="shared" si="21"/>
        <v>3</v>
      </c>
      <c r="Q64" s="45">
        <f t="shared" si="21"/>
        <v>2</v>
      </c>
      <c r="R64" s="45">
        <f t="shared" si="21"/>
        <v>2</v>
      </c>
      <c r="S64" s="45">
        <f t="shared" si="21"/>
        <v>3</v>
      </c>
      <c r="T64" s="45">
        <f t="shared" si="21"/>
        <v>3</v>
      </c>
      <c r="U64" s="45">
        <f t="shared" si="21"/>
        <v>3</v>
      </c>
      <c r="V64" s="45">
        <f t="shared" si="21"/>
        <v>1</v>
      </c>
      <c r="W64" s="45">
        <f t="shared" si="21"/>
        <v>1</v>
      </c>
      <c r="X64" s="45">
        <f t="shared" si="21"/>
        <v>5</v>
      </c>
      <c r="Y64" s="45">
        <f t="shared" si="21"/>
        <v>5</v>
      </c>
      <c r="Z64" s="45">
        <f t="shared" si="21"/>
        <v>4</v>
      </c>
      <c r="AA64" s="45">
        <f t="shared" si="21"/>
        <v>5</v>
      </c>
      <c r="AB64" s="45">
        <f t="shared" si="21"/>
        <v>7</v>
      </c>
      <c r="AC64" s="45">
        <f>COUNT(AC39:AC56)</f>
        <v>14</v>
      </c>
      <c r="AD64" s="45">
        <f t="shared" si="21"/>
        <v>12</v>
      </c>
      <c r="AE64" s="45">
        <f t="shared" si="21"/>
        <v>12</v>
      </c>
      <c r="AF64" s="45">
        <f t="shared" si="21"/>
        <v>11</v>
      </c>
      <c r="AG64" s="45">
        <f t="shared" si="21"/>
        <v>6</v>
      </c>
      <c r="AH64" s="45">
        <f t="shared" si="21"/>
        <v>5</v>
      </c>
      <c r="AI64" s="45">
        <f t="shared" si="21"/>
        <v>7</v>
      </c>
    </row>
    <row r="65" spans="1:54" s="19" customFormat="1" x14ac:dyDescent="0.3">
      <c r="A65" s="152"/>
      <c r="B65" s="28" t="s">
        <v>56</v>
      </c>
      <c r="C65" s="54" t="s">
        <v>56</v>
      </c>
      <c r="D65" s="54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</row>
    <row r="66" spans="1:54" s="5" customFormat="1" x14ac:dyDescent="0.3">
      <c r="A66" s="7"/>
      <c r="C66" s="7"/>
      <c r="D66" s="7"/>
    </row>
    <row r="67" spans="1:54" s="5" customFormat="1" x14ac:dyDescent="0.3">
      <c r="A67" s="1" t="s">
        <v>337</v>
      </c>
      <c r="B67" s="3" t="s">
        <v>160</v>
      </c>
      <c r="C67" s="1" t="s">
        <v>82</v>
      </c>
      <c r="D67" s="1" t="s">
        <v>91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>
        <v>88.6</v>
      </c>
      <c r="AB67" s="2">
        <v>40.299999999999997</v>
      </c>
      <c r="AC67" s="2"/>
      <c r="AD67" s="2"/>
      <c r="AE67" s="2"/>
      <c r="AF67" s="2"/>
      <c r="AG67" s="2"/>
      <c r="AH67" s="2"/>
      <c r="AI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 x14ac:dyDescent="0.3">
      <c r="A68" s="1" t="s">
        <v>338</v>
      </c>
      <c r="B68" s="3" t="s">
        <v>160</v>
      </c>
      <c r="C68" s="1" t="s">
        <v>81</v>
      </c>
      <c r="D68" s="1" t="s">
        <v>80</v>
      </c>
      <c r="AA68" s="2">
        <v>90.3</v>
      </c>
      <c r="AB68" s="2">
        <v>42.2</v>
      </c>
    </row>
    <row r="69" spans="1:54" x14ac:dyDescent="0.3">
      <c r="A69" s="1" t="s">
        <v>397</v>
      </c>
      <c r="B69" s="3" t="s">
        <v>160</v>
      </c>
      <c r="C69" s="1" t="s">
        <v>443</v>
      </c>
      <c r="D69" s="1" t="s">
        <v>80</v>
      </c>
      <c r="E69" s="2">
        <v>259.7</v>
      </c>
      <c r="F69" s="2">
        <v>294.5</v>
      </c>
      <c r="G69" s="2">
        <v>155.15</v>
      </c>
      <c r="H69" s="2">
        <v>143.52000000000001</v>
      </c>
      <c r="I69" s="2">
        <v>93.7</v>
      </c>
      <c r="J69" s="2">
        <v>27.48</v>
      </c>
      <c r="K69" s="2">
        <v>54.09</v>
      </c>
      <c r="L69" s="2">
        <v>49.68</v>
      </c>
      <c r="M69" s="2">
        <v>79.09</v>
      </c>
      <c r="N69" s="2">
        <v>87.12</v>
      </c>
      <c r="O69" s="2">
        <v>94.34</v>
      </c>
      <c r="P69" s="2">
        <v>19.84</v>
      </c>
      <c r="Q69" s="2">
        <v>12.69</v>
      </c>
      <c r="R69" s="2">
        <v>42.11</v>
      </c>
      <c r="S69" s="2">
        <v>32.090000000000003</v>
      </c>
      <c r="T69" s="2">
        <v>24.4</v>
      </c>
      <c r="U69" s="2">
        <v>56.34</v>
      </c>
      <c r="V69" s="2">
        <v>27.34</v>
      </c>
      <c r="W69" s="2">
        <v>17.7</v>
      </c>
      <c r="X69" s="2">
        <v>159.19999999999999</v>
      </c>
      <c r="Y69" s="2">
        <v>58.22</v>
      </c>
      <c r="Z69" s="2">
        <v>196.6</v>
      </c>
      <c r="AA69" s="2">
        <v>80.69</v>
      </c>
      <c r="AB69" s="2">
        <v>44.12</v>
      </c>
      <c r="AC69" s="2">
        <v>34.270000000000003</v>
      </c>
      <c r="AD69" s="2">
        <v>15.89</v>
      </c>
      <c r="AE69" s="2">
        <v>33.270000000000003</v>
      </c>
      <c r="AF69" s="2">
        <v>16.12</v>
      </c>
      <c r="AG69" s="2">
        <v>102.89</v>
      </c>
      <c r="AH69" s="2">
        <v>50.01</v>
      </c>
      <c r="AI69" s="2">
        <v>42.76</v>
      </c>
    </row>
    <row r="70" spans="1:54" x14ac:dyDescent="0.3">
      <c r="A70" s="1" t="s">
        <v>483</v>
      </c>
      <c r="B70" s="3" t="s">
        <v>160</v>
      </c>
      <c r="C70" s="1" t="s">
        <v>443</v>
      </c>
      <c r="D70" s="1" t="s">
        <v>80</v>
      </c>
      <c r="E70" s="2">
        <v>283.25</v>
      </c>
      <c r="F70" s="2">
        <v>298.05</v>
      </c>
      <c r="G70" s="2">
        <v>169.8</v>
      </c>
      <c r="H70" s="2">
        <v>152.37</v>
      </c>
      <c r="I70" s="2">
        <v>104.83</v>
      </c>
      <c r="J70" s="2">
        <v>27.96</v>
      </c>
      <c r="K70" s="2">
        <v>66.040000000000006</v>
      </c>
      <c r="L70" s="2">
        <v>50.22</v>
      </c>
      <c r="M70" s="2">
        <v>96.1</v>
      </c>
      <c r="N70" s="2">
        <v>89.26</v>
      </c>
      <c r="O70" s="2">
        <v>99.34</v>
      </c>
      <c r="P70" s="2">
        <v>25.7</v>
      </c>
      <c r="Q70" s="2">
        <v>15.98</v>
      </c>
      <c r="R70" s="2">
        <v>50.91</v>
      </c>
      <c r="S70" s="2">
        <v>32.67</v>
      </c>
      <c r="T70" s="2">
        <v>30.38</v>
      </c>
      <c r="U70" s="2">
        <v>55.54</v>
      </c>
      <c r="V70" s="2">
        <v>28.59</v>
      </c>
      <c r="W70" s="2">
        <v>18.559999999999999</v>
      </c>
      <c r="Y70" s="2">
        <v>66.72</v>
      </c>
      <c r="Z70" s="2">
        <v>224.9</v>
      </c>
      <c r="AA70" s="2">
        <v>87.07</v>
      </c>
      <c r="AB70" s="2">
        <v>53.9</v>
      </c>
      <c r="AC70" s="2">
        <v>42.35</v>
      </c>
      <c r="AD70" s="2">
        <v>19.55</v>
      </c>
      <c r="AE70" s="2">
        <v>43.22</v>
      </c>
      <c r="AF70" s="2">
        <v>19.23</v>
      </c>
      <c r="AG70" s="2">
        <v>120.53</v>
      </c>
      <c r="AH70" s="2">
        <v>52.31</v>
      </c>
      <c r="AI70" s="2">
        <v>47.26</v>
      </c>
    </row>
    <row r="71" spans="1:54" x14ac:dyDescent="0.3">
      <c r="A71" s="1" t="s">
        <v>401</v>
      </c>
      <c r="B71" s="3" t="s">
        <v>160</v>
      </c>
      <c r="C71" s="1" t="s">
        <v>443</v>
      </c>
      <c r="D71" s="1" t="s">
        <v>80</v>
      </c>
      <c r="I71" s="2">
        <v>94.46</v>
      </c>
      <c r="J71" s="2">
        <v>27.23</v>
      </c>
      <c r="L71" s="2">
        <v>47.97</v>
      </c>
      <c r="N71" s="2">
        <v>83.46</v>
      </c>
      <c r="O71" s="2">
        <v>90.84</v>
      </c>
      <c r="P71" s="2">
        <v>21.43</v>
      </c>
      <c r="Q71" s="2">
        <v>14.07</v>
      </c>
      <c r="R71" s="2">
        <v>42.48</v>
      </c>
      <c r="T71" s="2">
        <v>31.44</v>
      </c>
      <c r="U71" s="2">
        <v>53.03</v>
      </c>
      <c r="V71" s="2">
        <v>28.1</v>
      </c>
      <c r="W71" s="2">
        <v>18.29</v>
      </c>
      <c r="Y71" s="2">
        <v>53.93</v>
      </c>
    </row>
    <row r="72" spans="1:54" x14ac:dyDescent="0.3">
      <c r="A72" s="1" t="s">
        <v>402</v>
      </c>
      <c r="B72" s="3" t="s">
        <v>160</v>
      </c>
      <c r="C72" s="1" t="s">
        <v>443</v>
      </c>
      <c r="D72" s="1" t="s">
        <v>80</v>
      </c>
      <c r="E72" s="2">
        <v>258</v>
      </c>
      <c r="F72" s="2">
        <v>289.5</v>
      </c>
      <c r="G72" s="2">
        <v>151.88</v>
      </c>
      <c r="H72" s="2">
        <v>141.38</v>
      </c>
      <c r="I72" s="2">
        <v>93.49</v>
      </c>
      <c r="J72" s="2">
        <v>27.03</v>
      </c>
      <c r="K72" s="2">
        <v>58.06</v>
      </c>
      <c r="L72" s="2">
        <v>52.65</v>
      </c>
      <c r="M72" s="2">
        <v>80.180000000000007</v>
      </c>
      <c r="N72" s="2">
        <v>87.1</v>
      </c>
      <c r="O72" s="2">
        <v>94.8</v>
      </c>
      <c r="R72" s="2">
        <v>40.43</v>
      </c>
      <c r="S72" s="2">
        <v>32.119999999999997</v>
      </c>
      <c r="T72" s="2">
        <v>25.43</v>
      </c>
      <c r="U72" s="2">
        <v>53.24</v>
      </c>
      <c r="V72" s="2">
        <v>25.4</v>
      </c>
      <c r="W72" s="2">
        <v>18.07</v>
      </c>
      <c r="Y72" s="19">
        <v>58.25</v>
      </c>
    </row>
    <row r="73" spans="1:54" x14ac:dyDescent="0.3">
      <c r="A73" s="1" t="s">
        <v>400</v>
      </c>
      <c r="B73" s="3" t="s">
        <v>160</v>
      </c>
      <c r="C73" s="1" t="s">
        <v>443</v>
      </c>
      <c r="D73" s="1" t="s">
        <v>80</v>
      </c>
      <c r="E73" s="2">
        <v>252.4</v>
      </c>
      <c r="F73" s="2">
        <v>282.89999999999998</v>
      </c>
      <c r="G73" s="2">
        <v>147.58000000000001</v>
      </c>
      <c r="H73" s="2">
        <v>136.56</v>
      </c>
      <c r="I73" s="2">
        <v>93.74</v>
      </c>
      <c r="J73" s="2">
        <v>29.59</v>
      </c>
      <c r="K73" s="2">
        <v>59.16</v>
      </c>
      <c r="L73" s="2">
        <v>48.3</v>
      </c>
      <c r="M73" s="2">
        <v>81.319999999999993</v>
      </c>
      <c r="N73" s="2">
        <v>82.57</v>
      </c>
      <c r="O73" s="2">
        <v>92.62</v>
      </c>
      <c r="P73" s="2" t="s">
        <v>56</v>
      </c>
      <c r="R73" s="2">
        <v>42.28</v>
      </c>
      <c r="S73" s="2">
        <v>29.57</v>
      </c>
      <c r="T73" s="2">
        <v>24.97</v>
      </c>
      <c r="U73" s="2" t="s">
        <v>149</v>
      </c>
      <c r="V73" s="2">
        <v>24.7</v>
      </c>
      <c r="W73" s="2">
        <v>20.350000000000001</v>
      </c>
      <c r="Y73" s="2">
        <v>55.58</v>
      </c>
    </row>
    <row r="74" spans="1:54" x14ac:dyDescent="0.3">
      <c r="A74" s="1" t="s">
        <v>403</v>
      </c>
      <c r="B74" s="3" t="s">
        <v>160</v>
      </c>
      <c r="C74" s="1" t="s">
        <v>443</v>
      </c>
      <c r="D74" s="1" t="s">
        <v>80</v>
      </c>
      <c r="E74" s="2">
        <v>261.60000000000002</v>
      </c>
      <c r="F74" s="2">
        <v>300.01</v>
      </c>
      <c r="G74" s="2">
        <v>158.1</v>
      </c>
      <c r="H74" s="2">
        <v>143.13999999999999</v>
      </c>
      <c r="I74" s="2">
        <v>101.83</v>
      </c>
      <c r="J74" s="2">
        <v>31.71</v>
      </c>
      <c r="K74" s="2">
        <v>61.94</v>
      </c>
      <c r="L74" s="2">
        <v>50.38</v>
      </c>
      <c r="N74" s="2">
        <v>81.27</v>
      </c>
      <c r="O74" s="2">
        <v>92.71</v>
      </c>
      <c r="R74" s="2">
        <v>45.6</v>
      </c>
      <c r="S74" s="2">
        <v>30.05</v>
      </c>
      <c r="T74" s="2">
        <v>21.94</v>
      </c>
      <c r="U74" s="2">
        <v>54.07</v>
      </c>
      <c r="V74" s="2">
        <v>24.19</v>
      </c>
      <c r="W74" s="2">
        <v>17.3</v>
      </c>
    </row>
    <row r="75" spans="1:54" x14ac:dyDescent="0.3">
      <c r="A75" s="1" t="s">
        <v>404</v>
      </c>
      <c r="B75" s="3" t="s">
        <v>160</v>
      </c>
      <c r="C75" s="1" t="s">
        <v>443</v>
      </c>
      <c r="D75" s="1" t="s">
        <v>80</v>
      </c>
      <c r="E75" s="2">
        <v>256.60000000000002</v>
      </c>
      <c r="F75" s="2">
        <v>276.39999999999998</v>
      </c>
      <c r="G75" s="2">
        <v>151.71</v>
      </c>
      <c r="H75" s="2">
        <v>135.69999999999999</v>
      </c>
      <c r="I75" s="2">
        <v>93.14</v>
      </c>
      <c r="J75" s="2">
        <v>26.98</v>
      </c>
      <c r="K75" s="2">
        <v>53.18</v>
      </c>
      <c r="L75" s="2">
        <v>45.91</v>
      </c>
      <c r="M75" s="2">
        <v>75.08</v>
      </c>
      <c r="N75" s="2">
        <v>76.7</v>
      </c>
      <c r="O75" s="2">
        <v>90.14</v>
      </c>
      <c r="S75" s="2">
        <v>31.53</v>
      </c>
      <c r="T75" s="2">
        <v>22.78</v>
      </c>
      <c r="U75" s="2">
        <v>51.4</v>
      </c>
      <c r="V75" s="2">
        <v>27.12</v>
      </c>
      <c r="W75" s="2">
        <v>18.25</v>
      </c>
      <c r="Y75" s="2">
        <v>53.66</v>
      </c>
    </row>
    <row r="76" spans="1:54" x14ac:dyDescent="0.3">
      <c r="A76" s="1" t="s">
        <v>398</v>
      </c>
      <c r="B76" s="3" t="s">
        <v>160</v>
      </c>
      <c r="C76" s="1" t="s">
        <v>443</v>
      </c>
      <c r="D76" s="1" t="s">
        <v>80</v>
      </c>
      <c r="E76" s="2">
        <v>257.60000000000002</v>
      </c>
      <c r="F76" s="2">
        <v>288.7</v>
      </c>
      <c r="G76" s="2">
        <v>151.76</v>
      </c>
      <c r="H76" s="2">
        <v>142.88</v>
      </c>
      <c r="I76" s="2">
        <v>95.73</v>
      </c>
      <c r="J76" s="2">
        <v>25.81</v>
      </c>
      <c r="K76" s="2">
        <v>61.4</v>
      </c>
      <c r="L76" s="2">
        <v>51.58</v>
      </c>
      <c r="M76" s="2">
        <v>90.12</v>
      </c>
      <c r="N76" s="2">
        <v>87.66</v>
      </c>
      <c r="P76" s="2">
        <v>22.29</v>
      </c>
      <c r="Q76" s="2">
        <v>14.17</v>
      </c>
      <c r="R76" s="2">
        <v>46.62</v>
      </c>
      <c r="S76" s="2">
        <v>31.61</v>
      </c>
      <c r="T76" s="2">
        <v>25.38</v>
      </c>
      <c r="Y76" s="2">
        <v>56.99</v>
      </c>
    </row>
    <row r="77" spans="1:54" x14ac:dyDescent="0.3">
      <c r="A77" s="1" t="s">
        <v>439</v>
      </c>
      <c r="B77" s="3" t="s">
        <v>160</v>
      </c>
      <c r="C77" s="1" t="s">
        <v>438</v>
      </c>
      <c r="D77" s="1" t="s">
        <v>60</v>
      </c>
      <c r="AI77" s="2">
        <v>44.85</v>
      </c>
    </row>
    <row r="78" spans="1:54" x14ac:dyDescent="0.3">
      <c r="A78" s="1" t="s">
        <v>419</v>
      </c>
      <c r="B78" s="3" t="s">
        <v>160</v>
      </c>
      <c r="C78" s="1" t="s">
        <v>437</v>
      </c>
      <c r="D78" s="1" t="s">
        <v>60</v>
      </c>
      <c r="E78" s="2">
        <v>269.00099999999998</v>
      </c>
      <c r="F78" s="2">
        <v>305</v>
      </c>
      <c r="G78" s="2">
        <v>157</v>
      </c>
      <c r="H78" s="2">
        <v>141.80000000000001</v>
      </c>
      <c r="I78" s="2">
        <v>92.2</v>
      </c>
      <c r="J78" s="2">
        <v>30.6</v>
      </c>
      <c r="K78" s="2">
        <v>67</v>
      </c>
      <c r="L78" s="2">
        <v>49.2</v>
      </c>
      <c r="M78" s="2">
        <v>83.6</v>
      </c>
      <c r="N78" s="2">
        <v>82</v>
      </c>
      <c r="O78" s="2">
        <v>93</v>
      </c>
      <c r="P78" s="2">
        <v>20.7</v>
      </c>
      <c r="Q78" s="2">
        <v>12.59</v>
      </c>
      <c r="R78" s="19">
        <v>44.8</v>
      </c>
      <c r="S78" s="2">
        <v>30.5</v>
      </c>
      <c r="T78" s="2">
        <v>21.1</v>
      </c>
      <c r="U78" s="2">
        <v>48.6</v>
      </c>
      <c r="V78" s="2">
        <v>22.4</v>
      </c>
      <c r="W78" s="2">
        <v>15.6</v>
      </c>
      <c r="X78" s="19">
        <v>170</v>
      </c>
      <c r="Y78" s="2">
        <v>62.8</v>
      </c>
    </row>
    <row r="79" spans="1:54" x14ac:dyDescent="0.3">
      <c r="A79" s="1" t="s">
        <v>318</v>
      </c>
      <c r="B79" s="3" t="s">
        <v>160</v>
      </c>
      <c r="C79" s="1" t="s">
        <v>77</v>
      </c>
      <c r="D79" s="1" t="s">
        <v>75</v>
      </c>
      <c r="AC79" s="2">
        <v>35.5</v>
      </c>
      <c r="AD79" s="2">
        <v>17.100000000000001</v>
      </c>
      <c r="AE79" s="2">
        <v>36.6</v>
      </c>
      <c r="AF79" s="2">
        <v>16.899999999999999</v>
      </c>
    </row>
    <row r="80" spans="1:54" x14ac:dyDescent="0.3">
      <c r="A80" s="1" t="s">
        <v>435</v>
      </c>
      <c r="B80" s="3" t="s">
        <v>160</v>
      </c>
      <c r="C80" s="1" t="s">
        <v>94</v>
      </c>
      <c r="D80" s="1" t="s">
        <v>60</v>
      </c>
      <c r="E80" s="2">
        <v>243.3</v>
      </c>
      <c r="F80" s="2">
        <v>261.2</v>
      </c>
      <c r="G80" s="2">
        <v>155.6</v>
      </c>
      <c r="H80" s="2">
        <v>139.35</v>
      </c>
      <c r="I80" s="2">
        <v>89.55</v>
      </c>
      <c r="J80" s="2">
        <v>21.9</v>
      </c>
      <c r="K80" s="2">
        <v>60.95</v>
      </c>
      <c r="L80" s="2">
        <v>50.35</v>
      </c>
      <c r="M80" s="2">
        <v>84.7</v>
      </c>
      <c r="N80" s="2">
        <v>80.55</v>
      </c>
      <c r="O80" s="2">
        <v>88.85</v>
      </c>
      <c r="P80" s="2">
        <v>20.45</v>
      </c>
      <c r="Q80" s="2">
        <v>12.9</v>
      </c>
      <c r="R80" s="2">
        <v>36.65</v>
      </c>
      <c r="S80" s="2">
        <v>28.8</v>
      </c>
      <c r="T80" s="2">
        <v>20.95</v>
      </c>
      <c r="U80" s="2">
        <v>49.1</v>
      </c>
      <c r="V80" s="2">
        <v>25.6</v>
      </c>
      <c r="W80" s="2">
        <v>16.7</v>
      </c>
      <c r="X80" s="2">
        <v>151.6</v>
      </c>
      <c r="Y80" s="2">
        <v>54.3</v>
      </c>
      <c r="Z80" s="2">
        <v>200.65</v>
      </c>
      <c r="AA80" s="2">
        <v>83.25</v>
      </c>
      <c r="AB80" s="2">
        <v>43.1</v>
      </c>
      <c r="AC80" s="2">
        <v>37.15</v>
      </c>
      <c r="AD80" s="2">
        <v>17.5</v>
      </c>
      <c r="AE80" s="2">
        <v>36.299999999999997</v>
      </c>
      <c r="AF80" s="2">
        <v>18.149999999999999</v>
      </c>
      <c r="AG80" s="2">
        <v>103.25</v>
      </c>
      <c r="AH80" s="2">
        <v>52</v>
      </c>
      <c r="AI80" s="2">
        <v>39.950000000000003</v>
      </c>
    </row>
    <row r="81" spans="1:35" x14ac:dyDescent="0.3">
      <c r="A81" s="1" t="s">
        <v>349</v>
      </c>
      <c r="B81" s="3" t="s">
        <v>160</v>
      </c>
      <c r="C81" s="1" t="s">
        <v>330</v>
      </c>
      <c r="D81" s="1" t="s">
        <v>80</v>
      </c>
      <c r="Z81" s="2">
        <v>172.03</v>
      </c>
      <c r="AB81" s="29">
        <v>41.91</v>
      </c>
      <c r="AC81" s="2">
        <v>29.92</v>
      </c>
      <c r="AD81" s="2">
        <v>16.559999999999999</v>
      </c>
      <c r="AG81" s="2">
        <v>89.79</v>
      </c>
      <c r="AI81" s="2">
        <v>34.99</v>
      </c>
    </row>
    <row r="82" spans="1:35" x14ac:dyDescent="0.3">
      <c r="A82" s="1" t="s">
        <v>460</v>
      </c>
      <c r="B82" s="3" t="s">
        <v>160</v>
      </c>
      <c r="C82" s="1" t="s">
        <v>446</v>
      </c>
      <c r="D82" s="1" t="s">
        <v>80</v>
      </c>
      <c r="L82" s="2">
        <v>50.13</v>
      </c>
      <c r="N82" s="2">
        <v>88.48</v>
      </c>
      <c r="O82" s="2">
        <v>91.28</v>
      </c>
      <c r="S82" s="2">
        <v>33.869999999999997</v>
      </c>
      <c r="T82" s="2">
        <v>25.29</v>
      </c>
      <c r="U82" s="2">
        <v>52.29</v>
      </c>
      <c r="V82" s="2">
        <v>27.36</v>
      </c>
      <c r="W82" s="2">
        <v>18.440000000000001</v>
      </c>
    </row>
    <row r="83" spans="1:35" x14ac:dyDescent="0.3">
      <c r="A83" s="1" t="s">
        <v>353</v>
      </c>
      <c r="B83" s="3" t="s">
        <v>160</v>
      </c>
      <c r="C83" s="1" t="s">
        <v>326</v>
      </c>
      <c r="D83" s="1" t="s">
        <v>80</v>
      </c>
      <c r="AC83" s="2">
        <v>33.49</v>
      </c>
      <c r="AD83" s="29">
        <v>14.35</v>
      </c>
    </row>
    <row r="84" spans="1:35" x14ac:dyDescent="0.3">
      <c r="A84" s="1" t="s">
        <v>352</v>
      </c>
      <c r="B84" s="3" t="s">
        <v>160</v>
      </c>
      <c r="C84" s="1" t="s">
        <v>329</v>
      </c>
      <c r="D84" s="1" t="s">
        <v>80</v>
      </c>
      <c r="AC84" s="2">
        <v>36.89</v>
      </c>
      <c r="AD84" s="2">
        <v>14.98</v>
      </c>
      <c r="AE84" s="2">
        <v>29.15</v>
      </c>
      <c r="AF84" s="2">
        <v>13.53</v>
      </c>
    </row>
    <row r="85" spans="1:35" x14ac:dyDescent="0.3">
      <c r="A85" s="1" t="s">
        <v>344</v>
      </c>
      <c r="B85" s="3" t="s">
        <v>160</v>
      </c>
      <c r="C85" s="1" t="s">
        <v>444</v>
      </c>
      <c r="D85" s="1" t="s">
        <v>441</v>
      </c>
      <c r="AC85" s="2">
        <v>37.590000000000003</v>
      </c>
      <c r="AD85" s="2">
        <v>15.18</v>
      </c>
      <c r="AE85" s="2">
        <v>35.479999999999997</v>
      </c>
      <c r="AF85" s="2">
        <v>16.53</v>
      </c>
    </row>
    <row r="86" spans="1:35" x14ac:dyDescent="0.3">
      <c r="A86" s="1" t="s">
        <v>359</v>
      </c>
      <c r="B86" s="3" t="s">
        <v>160</v>
      </c>
      <c r="C86" s="1" t="s">
        <v>445</v>
      </c>
      <c r="D86" s="1" t="s">
        <v>80</v>
      </c>
      <c r="AC86" s="2">
        <v>34.68</v>
      </c>
      <c r="AD86" s="2">
        <v>16.2</v>
      </c>
      <c r="AE86" s="2">
        <v>34.39</v>
      </c>
      <c r="AF86" s="2">
        <v>14.19</v>
      </c>
    </row>
    <row r="87" spans="1:35" x14ac:dyDescent="0.3">
      <c r="A87" s="1" t="s">
        <v>461</v>
      </c>
      <c r="B87" s="3" t="s">
        <v>160</v>
      </c>
      <c r="C87" s="1" t="s">
        <v>440</v>
      </c>
      <c r="D87" s="1" t="s">
        <v>80</v>
      </c>
      <c r="S87" s="2">
        <v>30.5</v>
      </c>
    </row>
    <row r="88" spans="1:35" x14ac:dyDescent="0.3">
      <c r="A88" s="1" t="s">
        <v>462</v>
      </c>
      <c r="B88" s="3" t="s">
        <v>160</v>
      </c>
      <c r="C88" s="1" t="s">
        <v>440</v>
      </c>
      <c r="D88" s="1" t="s">
        <v>80</v>
      </c>
      <c r="S88" s="19">
        <v>26.96</v>
      </c>
    </row>
    <row r="89" spans="1:35" x14ac:dyDescent="0.3">
      <c r="A89" s="1" t="s">
        <v>459</v>
      </c>
      <c r="B89" s="3" t="s">
        <v>160</v>
      </c>
      <c r="C89" s="1" t="s">
        <v>442</v>
      </c>
      <c r="D89" s="1" t="s">
        <v>80</v>
      </c>
      <c r="E89" s="19">
        <v>274.3</v>
      </c>
      <c r="F89" s="19">
        <v>304</v>
      </c>
      <c r="G89" s="2">
        <v>158.4</v>
      </c>
      <c r="H89" s="2">
        <v>150.93</v>
      </c>
      <c r="I89" s="2">
        <v>91.5</v>
      </c>
      <c r="J89" s="2" t="s">
        <v>150</v>
      </c>
      <c r="K89" s="2">
        <v>58.05</v>
      </c>
      <c r="L89" s="2">
        <v>49.66</v>
      </c>
      <c r="M89" s="19">
        <v>76.22</v>
      </c>
      <c r="N89" s="2">
        <v>84.45</v>
      </c>
      <c r="O89" s="2">
        <v>91.22</v>
      </c>
      <c r="P89" s="2">
        <v>22.03</v>
      </c>
      <c r="Q89" s="2">
        <v>14.17</v>
      </c>
      <c r="R89" s="2">
        <v>43.53</v>
      </c>
      <c r="S89" s="2">
        <v>28.92</v>
      </c>
      <c r="T89" s="2">
        <v>21.48</v>
      </c>
      <c r="U89" s="2">
        <v>49.17</v>
      </c>
      <c r="V89" s="2">
        <v>27.1</v>
      </c>
      <c r="W89" s="2">
        <v>18.649999999999999</v>
      </c>
      <c r="X89" s="2">
        <v>161.25</v>
      </c>
    </row>
    <row r="90" spans="1:35" x14ac:dyDescent="0.3">
      <c r="A90" s="1" t="s">
        <v>418</v>
      </c>
      <c r="B90" s="3" t="s">
        <v>160</v>
      </c>
      <c r="C90" s="1" t="s">
        <v>417</v>
      </c>
      <c r="D90" s="1" t="s">
        <v>60</v>
      </c>
      <c r="E90" s="2">
        <v>237.8</v>
      </c>
      <c r="F90" s="2">
        <v>260.3</v>
      </c>
      <c r="G90" s="2">
        <f>(141.5+144.2)/2</f>
        <v>142.85</v>
      </c>
      <c r="H90" s="2">
        <v>128.85</v>
      </c>
      <c r="I90" s="2">
        <v>87.4</v>
      </c>
      <c r="J90" s="2">
        <v>26.44</v>
      </c>
      <c r="K90" s="2">
        <v>55.95</v>
      </c>
      <c r="L90" s="2">
        <v>48.5</v>
      </c>
      <c r="M90" s="2">
        <v>76.05</v>
      </c>
      <c r="N90" s="2">
        <v>80.7</v>
      </c>
      <c r="O90" s="2">
        <v>85.5</v>
      </c>
      <c r="P90" s="2">
        <v>20.8</v>
      </c>
      <c r="Q90" s="2">
        <v>11.55</v>
      </c>
      <c r="R90" s="2">
        <v>36.200000000000003</v>
      </c>
      <c r="S90" s="2">
        <v>28.1</v>
      </c>
      <c r="T90" s="2">
        <v>19.899999999999999</v>
      </c>
      <c r="U90" s="2">
        <v>44.2</v>
      </c>
      <c r="V90" s="2">
        <v>21.88</v>
      </c>
      <c r="W90" s="2">
        <v>16.23</v>
      </c>
      <c r="X90" s="2">
        <v>148.9</v>
      </c>
      <c r="Y90" s="2">
        <v>50.95</v>
      </c>
      <c r="Z90" s="2">
        <v>178.18</v>
      </c>
      <c r="AA90" s="2">
        <v>71.7</v>
      </c>
      <c r="AB90" s="2">
        <v>39.35</v>
      </c>
      <c r="AC90" s="2">
        <v>30.3</v>
      </c>
      <c r="AD90" s="2">
        <v>15.2</v>
      </c>
      <c r="AE90" s="2">
        <v>30.9</v>
      </c>
      <c r="AF90" s="2">
        <v>15.8</v>
      </c>
      <c r="AG90" s="2">
        <v>94.05</v>
      </c>
      <c r="AH90" s="2">
        <v>41.85</v>
      </c>
      <c r="AI90" s="2">
        <v>36.4</v>
      </c>
    </row>
    <row r="91" spans="1:35" x14ac:dyDescent="0.3">
      <c r="B91" s="3"/>
    </row>
    <row r="92" spans="1:35" s="45" customFormat="1" x14ac:dyDescent="0.3">
      <c r="A92" s="43" t="s">
        <v>95</v>
      </c>
      <c r="B92" s="154"/>
      <c r="C92" s="44"/>
      <c r="D92" s="43"/>
      <c r="E92" s="45">
        <f t="shared" ref="E92:AI92" si="22">AVERAGE(E67:E90)</f>
        <v>259.41372727272733</v>
      </c>
      <c r="F92" s="45">
        <f t="shared" si="22"/>
        <v>287.3236363636363</v>
      </c>
      <c r="G92" s="45">
        <f t="shared" si="22"/>
        <v>154.53</v>
      </c>
      <c r="H92" s="45">
        <f t="shared" si="22"/>
        <v>141.49818181818179</v>
      </c>
      <c r="I92" s="45">
        <f t="shared" si="22"/>
        <v>94.297500000000014</v>
      </c>
      <c r="J92" s="45">
        <f t="shared" si="22"/>
        <v>27.520909090909086</v>
      </c>
      <c r="K92" s="45">
        <f t="shared" si="22"/>
        <v>59.62</v>
      </c>
      <c r="L92" s="45">
        <f t="shared" si="22"/>
        <v>49.579230769230769</v>
      </c>
      <c r="M92" s="45">
        <f t="shared" si="22"/>
        <v>82.246000000000009</v>
      </c>
      <c r="N92" s="45">
        <f t="shared" si="22"/>
        <v>83.947692307692307</v>
      </c>
      <c r="O92" s="45">
        <f t="shared" si="22"/>
        <v>92.053333333333327</v>
      </c>
      <c r="P92" s="45">
        <f t="shared" si="22"/>
        <v>21.655000000000001</v>
      </c>
      <c r="Q92" s="45">
        <f t="shared" si="22"/>
        <v>13.515000000000001</v>
      </c>
      <c r="R92" s="45">
        <f t="shared" si="22"/>
        <v>42.873636363636358</v>
      </c>
      <c r="S92" s="45">
        <f t="shared" si="22"/>
        <v>30.520714285714288</v>
      </c>
      <c r="T92" s="45">
        <f t="shared" si="22"/>
        <v>24.264615384615386</v>
      </c>
      <c r="U92" s="45">
        <f t="shared" si="22"/>
        <v>51.543636363636374</v>
      </c>
      <c r="V92" s="45">
        <f t="shared" si="22"/>
        <v>25.815000000000001</v>
      </c>
      <c r="W92" s="45">
        <f t="shared" si="22"/>
        <v>17.844999999999995</v>
      </c>
      <c r="X92" s="45">
        <f t="shared" si="22"/>
        <v>158.19</v>
      </c>
      <c r="Y92" s="45">
        <f t="shared" si="22"/>
        <v>57.140000000000008</v>
      </c>
      <c r="Z92" s="45">
        <f t="shared" si="22"/>
        <v>194.47199999999998</v>
      </c>
      <c r="AA92" s="45">
        <f t="shared" si="22"/>
        <v>83.601666666666659</v>
      </c>
      <c r="AB92" s="45">
        <f t="shared" si="22"/>
        <v>43.554285714285712</v>
      </c>
      <c r="AC92" s="45">
        <f t="shared" si="22"/>
        <v>35.213999999999999</v>
      </c>
      <c r="AD92" s="45">
        <f t="shared" si="22"/>
        <v>16.250999999999998</v>
      </c>
      <c r="AE92" s="45">
        <f t="shared" si="22"/>
        <v>34.913749999999993</v>
      </c>
      <c r="AF92" s="45">
        <f t="shared" si="22"/>
        <v>16.306250000000002</v>
      </c>
      <c r="AG92" s="45">
        <f t="shared" si="22"/>
        <v>102.102</v>
      </c>
      <c r="AH92" s="45">
        <f t="shared" si="22"/>
        <v>49.042499999999997</v>
      </c>
      <c r="AI92" s="45">
        <f t="shared" si="22"/>
        <v>41.035000000000004</v>
      </c>
    </row>
    <row r="93" spans="1:35" s="45" customFormat="1" x14ac:dyDescent="0.3">
      <c r="A93" s="43" t="s">
        <v>96</v>
      </c>
      <c r="C93" s="44"/>
      <c r="D93" s="43"/>
      <c r="E93" s="45">
        <f t="shared" ref="E93:AI93" si="23">_xlfn.STDEV.S(E67:E90)</f>
        <v>12.945074847917324</v>
      </c>
      <c r="F93" s="45">
        <f t="shared" si="23"/>
        <v>15.736265295633062</v>
      </c>
      <c r="G93" s="45">
        <f t="shared" si="23"/>
        <v>6.8985331774225775</v>
      </c>
      <c r="H93" s="45">
        <f t="shared" si="23"/>
        <v>6.6223044602038961</v>
      </c>
      <c r="I93" s="45">
        <f t="shared" si="23"/>
        <v>4.8123895500902849</v>
      </c>
      <c r="J93" s="45">
        <f t="shared" si="23"/>
        <v>2.6040985178961824</v>
      </c>
      <c r="K93" s="45">
        <f t="shared" si="23"/>
        <v>4.4343432433676133</v>
      </c>
      <c r="L93" s="45">
        <f t="shared" si="23"/>
        <v>1.6930370223283251</v>
      </c>
      <c r="M93" s="45">
        <f t="shared" si="23"/>
        <v>6.6910341336580981</v>
      </c>
      <c r="N93" s="45">
        <f t="shared" si="23"/>
        <v>3.7695803343921321</v>
      </c>
      <c r="O93" s="45">
        <f t="shared" si="23"/>
        <v>3.3998671988324749</v>
      </c>
      <c r="P93" s="45">
        <f t="shared" si="23"/>
        <v>1.8262295271170832</v>
      </c>
      <c r="Q93" s="45">
        <f t="shared" si="23"/>
        <v>1.3637134177363974</v>
      </c>
      <c r="R93" s="45">
        <f t="shared" si="23"/>
        <v>4.2488357763680922</v>
      </c>
      <c r="S93" s="45">
        <f t="shared" si="23"/>
        <v>1.9265491839664399</v>
      </c>
      <c r="T93" s="45">
        <f t="shared" si="23"/>
        <v>3.517420018954756</v>
      </c>
      <c r="U93" s="45">
        <f t="shared" si="23"/>
        <v>3.5386813157651611</v>
      </c>
      <c r="V93" s="45">
        <f t="shared" si="23"/>
        <v>2.1791887564788048</v>
      </c>
      <c r="W93" s="45">
        <f t="shared" si="23"/>
        <v>1.260530191481491</v>
      </c>
      <c r="X93" s="45">
        <f t="shared" si="23"/>
        <v>8.3605023772498246</v>
      </c>
      <c r="Y93" s="45">
        <f t="shared" si="23"/>
        <v>4.6840485812074055</v>
      </c>
      <c r="Z93" s="45">
        <f t="shared" si="23"/>
        <v>20.842455949335722</v>
      </c>
      <c r="AA93" s="45">
        <f t="shared" si="23"/>
        <v>6.8136845147590028</v>
      </c>
      <c r="AB93" s="45">
        <f t="shared" si="23"/>
        <v>4.8367408349798895</v>
      </c>
      <c r="AC93" s="45">
        <f t="shared" si="23"/>
        <v>3.6443112441783079</v>
      </c>
      <c r="AD93" s="45">
        <f t="shared" si="23"/>
        <v>1.5229171568626665</v>
      </c>
      <c r="AE93" s="45">
        <f t="shared" si="23"/>
        <v>4.2491476035957287</v>
      </c>
      <c r="AF93" s="45">
        <f t="shared" si="23"/>
        <v>1.8832869252604809</v>
      </c>
      <c r="AG93" s="45">
        <f t="shared" si="23"/>
        <v>11.810483478672614</v>
      </c>
      <c r="AH93" s="45">
        <f t="shared" si="23"/>
        <v>4.9020905404395236</v>
      </c>
      <c r="AI93" s="45">
        <f t="shared" si="23"/>
        <v>4.8058911764624428</v>
      </c>
    </row>
    <row r="94" spans="1:35" s="45" customFormat="1" x14ac:dyDescent="0.3">
      <c r="A94" s="43" t="s">
        <v>97</v>
      </c>
      <c r="C94" s="44"/>
      <c r="D94" s="43"/>
      <c r="E94" s="45">
        <f>100*(E93/E92)</f>
        <v>4.9901271548008266</v>
      </c>
      <c r="F94" s="45">
        <f t="shared" ref="F94:AI94" si="24">100*(F93/F92)</f>
        <v>5.4768432889096781</v>
      </c>
      <c r="G94" s="45">
        <f t="shared" si="24"/>
        <v>4.4642031821798858</v>
      </c>
      <c r="H94" s="45">
        <f t="shared" si="24"/>
        <v>4.6801339601050369</v>
      </c>
      <c r="I94" s="45">
        <f t="shared" si="24"/>
        <v>5.1034115963734816</v>
      </c>
      <c r="J94" s="45">
        <f t="shared" si="24"/>
        <v>9.4622547143850984</v>
      </c>
      <c r="K94" s="45">
        <f t="shared" si="24"/>
        <v>7.437677362240211</v>
      </c>
      <c r="L94" s="45">
        <f t="shared" si="24"/>
        <v>3.4148109925477828</v>
      </c>
      <c r="M94" s="45">
        <f t="shared" si="24"/>
        <v>8.1353915493253126</v>
      </c>
      <c r="N94" s="45">
        <f t="shared" si="24"/>
        <v>4.4903918508867902</v>
      </c>
      <c r="O94" s="45">
        <f t="shared" si="24"/>
        <v>3.6933667426482568</v>
      </c>
      <c r="P94" s="45">
        <f t="shared" si="24"/>
        <v>8.4332926673612718</v>
      </c>
      <c r="Q94" s="45">
        <f t="shared" si="24"/>
        <v>10.090369350620772</v>
      </c>
      <c r="R94" s="45">
        <f t="shared" si="24"/>
        <v>9.9101362439407605</v>
      </c>
      <c r="S94" s="45">
        <f t="shared" si="24"/>
        <v>6.3122676813241965</v>
      </c>
      <c r="T94" s="45">
        <f t="shared" si="24"/>
        <v>14.496088082174685</v>
      </c>
      <c r="U94" s="45">
        <f t="shared" si="24"/>
        <v>6.8654087398879611</v>
      </c>
      <c r="V94" s="45">
        <f t="shared" si="24"/>
        <v>8.4415601645508609</v>
      </c>
      <c r="W94" s="45">
        <f t="shared" si="24"/>
        <v>7.0637724375538875</v>
      </c>
      <c r="X94" s="45">
        <f t="shared" si="24"/>
        <v>5.28510169874823</v>
      </c>
      <c r="Y94" s="45">
        <f t="shared" si="24"/>
        <v>8.1974948918575521</v>
      </c>
      <c r="Z94" s="45">
        <f t="shared" si="24"/>
        <v>10.717458528392635</v>
      </c>
      <c r="AA94" s="45">
        <f t="shared" si="24"/>
        <v>8.1501778450497433</v>
      </c>
      <c r="AB94" s="45">
        <f t="shared" si="24"/>
        <v>11.105085884564165</v>
      </c>
      <c r="AC94" s="45">
        <f t="shared" si="24"/>
        <v>10.349040847896598</v>
      </c>
      <c r="AD94" s="45">
        <f t="shared" si="24"/>
        <v>9.3712211978503888</v>
      </c>
      <c r="AE94" s="45">
        <f t="shared" si="24"/>
        <v>12.170413099697768</v>
      </c>
      <c r="AF94" s="45">
        <f t="shared" si="24"/>
        <v>11.549479035710116</v>
      </c>
      <c r="AG94" s="45">
        <f t="shared" si="24"/>
        <v>11.567338033214446</v>
      </c>
      <c r="AH94" s="45">
        <f t="shared" si="24"/>
        <v>9.9955967588102634</v>
      </c>
      <c r="AI94" s="45">
        <f t="shared" si="24"/>
        <v>11.711688013799055</v>
      </c>
    </row>
    <row r="95" spans="1:35" s="45" customFormat="1" x14ac:dyDescent="0.3">
      <c r="A95" s="43" t="s">
        <v>463</v>
      </c>
      <c r="C95" s="44"/>
      <c r="D95" s="43"/>
      <c r="E95" s="45">
        <f>E94*(1+1/(4*E97))</f>
        <v>5.1035391355917543</v>
      </c>
      <c r="F95" s="45">
        <f t="shared" ref="F95:AI95" si="25">F94*(1+1/(4*F97))</f>
        <v>5.601317000021262</v>
      </c>
      <c r="G95" s="45">
        <f t="shared" si="25"/>
        <v>4.5656623454112468</v>
      </c>
      <c r="H95" s="45">
        <f t="shared" si="25"/>
        <v>4.7865006410165147</v>
      </c>
      <c r="I95" s="45">
        <f t="shared" si="25"/>
        <v>5.2097326712979291</v>
      </c>
      <c r="J95" s="45">
        <f t="shared" si="25"/>
        <v>9.6773059578938501</v>
      </c>
      <c r="K95" s="45">
        <f t="shared" si="25"/>
        <v>7.6067154841093068</v>
      </c>
      <c r="L95" s="45">
        <f t="shared" si="25"/>
        <v>3.4804804347121632</v>
      </c>
      <c r="M95" s="45">
        <f t="shared" si="25"/>
        <v>8.3387763380584445</v>
      </c>
      <c r="N95" s="45">
        <f t="shared" si="25"/>
        <v>4.5767455403269208</v>
      </c>
      <c r="O95" s="45">
        <f t="shared" si="25"/>
        <v>3.7703118831200952</v>
      </c>
      <c r="P95" s="45">
        <f t="shared" si="25"/>
        <v>8.696833063216312</v>
      </c>
      <c r="Q95" s="45">
        <f t="shared" si="25"/>
        <v>10.405693392827672</v>
      </c>
      <c r="R95" s="45">
        <f t="shared" si="25"/>
        <v>10.135366613121231</v>
      </c>
      <c r="S95" s="45">
        <f t="shared" si="25"/>
        <v>6.4249867470621282</v>
      </c>
      <c r="T95" s="45">
        <f t="shared" si="25"/>
        <v>14.774859006831889</v>
      </c>
      <c r="U95" s="45">
        <f t="shared" si="25"/>
        <v>7.0214407567035968</v>
      </c>
      <c r="V95" s="45">
        <f t="shared" si="25"/>
        <v>8.6174260013123369</v>
      </c>
      <c r="W95" s="45">
        <f t="shared" si="25"/>
        <v>7.2109343633362597</v>
      </c>
      <c r="X95" s="45">
        <f t="shared" si="25"/>
        <v>5.5493567836856421</v>
      </c>
      <c r="Y95" s="45">
        <f t="shared" si="25"/>
        <v>8.4024322641539904</v>
      </c>
      <c r="Z95" s="45">
        <f t="shared" si="25"/>
        <v>11.253331454812267</v>
      </c>
      <c r="AA95" s="45">
        <f t="shared" si="25"/>
        <v>8.489768588593483</v>
      </c>
      <c r="AB95" s="45">
        <f t="shared" si="25"/>
        <v>11.501696094727173</v>
      </c>
      <c r="AC95" s="45">
        <f t="shared" si="25"/>
        <v>10.607766869094013</v>
      </c>
      <c r="AD95" s="45">
        <f t="shared" si="25"/>
        <v>9.6055017277966481</v>
      </c>
      <c r="AE95" s="45">
        <f t="shared" si="25"/>
        <v>12.550738509063324</v>
      </c>
      <c r="AF95" s="45">
        <f t="shared" si="25"/>
        <v>11.910400255576057</v>
      </c>
      <c r="AG95" s="45">
        <f t="shared" si="25"/>
        <v>12.145704934875168</v>
      </c>
      <c r="AH95" s="45">
        <f t="shared" si="25"/>
        <v>10.620321556235904</v>
      </c>
      <c r="AI95" s="45">
        <f t="shared" si="25"/>
        <v>12.199675014374016</v>
      </c>
    </row>
    <row r="96" spans="1:35" s="45" customFormat="1" x14ac:dyDescent="0.3">
      <c r="A96" s="46" t="s">
        <v>1044</v>
      </c>
      <c r="C96" s="44"/>
      <c r="D96" s="43"/>
      <c r="E96" s="45">
        <v>4.3437336679996248</v>
      </c>
      <c r="F96" s="45">
        <v>4.7009890859837515</v>
      </c>
      <c r="G96" s="45">
        <v>3.8644991688166681</v>
      </c>
      <c r="H96" s="45">
        <v>3.7834654729704265</v>
      </c>
      <c r="I96" s="45">
        <v>4.7446962583337911</v>
      </c>
      <c r="J96" s="45">
        <v>9.84047599951103</v>
      </c>
      <c r="K96" s="45">
        <v>7.4927335890968561</v>
      </c>
      <c r="L96" s="45">
        <v>3.4942844104601507</v>
      </c>
      <c r="M96" s="45">
        <v>8.0916330423156122</v>
      </c>
      <c r="N96" s="45">
        <v>4.5156363072896015</v>
      </c>
      <c r="O96" s="45">
        <v>3.0585513375900786</v>
      </c>
      <c r="P96" s="45">
        <v>8.8943564377445483</v>
      </c>
      <c r="Q96" s="45">
        <v>8.6808039223800808</v>
      </c>
      <c r="R96" s="45">
        <v>8.7801276318706467</v>
      </c>
      <c r="S96" s="45">
        <v>6.0881828483372074</v>
      </c>
      <c r="T96" s="45">
        <v>13.841536198469512</v>
      </c>
      <c r="U96" s="45">
        <v>5.1761278212302937</v>
      </c>
      <c r="V96" s="45">
        <v>7.1832141017147926</v>
      </c>
      <c r="W96" s="45">
        <v>6.7234331797470031</v>
      </c>
      <c r="X96" s="45">
        <v>4.7133607278540799</v>
      </c>
      <c r="Y96" s="45">
        <v>7.6090298788867941</v>
      </c>
      <c r="Z96" s="45">
        <v>10.903079648636234</v>
      </c>
      <c r="AA96" s="45">
        <v>4.5844748694311956</v>
      </c>
      <c r="AB96" s="45">
        <v>11.057998872247612</v>
      </c>
      <c r="AC96" s="45">
        <v>9.5190604321536387</v>
      </c>
      <c r="AD96" s="45">
        <v>9.5742348364453154</v>
      </c>
      <c r="AE96" s="45">
        <v>11.954054559150133</v>
      </c>
      <c r="AF96" s="45">
        <v>12.346300272697562</v>
      </c>
      <c r="AG96" s="45">
        <v>12.109962020260507</v>
      </c>
      <c r="AH96" s="45">
        <v>2.4262801772370102</v>
      </c>
      <c r="AI96" s="45">
        <v>11.285414177264373</v>
      </c>
    </row>
    <row r="97" spans="1:54" s="45" customFormat="1" x14ac:dyDescent="0.3">
      <c r="A97" s="43" t="s">
        <v>98</v>
      </c>
      <c r="C97" s="44"/>
      <c r="D97" s="43"/>
      <c r="E97" s="45">
        <f t="shared" ref="E97:AI97" si="26">COUNT(E67:E90)</f>
        <v>11</v>
      </c>
      <c r="F97" s="45">
        <f t="shared" si="26"/>
        <v>11</v>
      </c>
      <c r="G97" s="45">
        <f t="shared" si="26"/>
        <v>11</v>
      </c>
      <c r="H97" s="45">
        <f t="shared" si="26"/>
        <v>11</v>
      </c>
      <c r="I97" s="45">
        <f t="shared" si="26"/>
        <v>12</v>
      </c>
      <c r="J97" s="45">
        <f t="shared" si="26"/>
        <v>11</v>
      </c>
      <c r="K97" s="45">
        <f t="shared" si="26"/>
        <v>11</v>
      </c>
      <c r="L97" s="45">
        <f t="shared" si="26"/>
        <v>13</v>
      </c>
      <c r="M97" s="45">
        <f t="shared" si="26"/>
        <v>10</v>
      </c>
      <c r="N97" s="45">
        <f t="shared" si="26"/>
        <v>13</v>
      </c>
      <c r="O97" s="45">
        <f t="shared" si="26"/>
        <v>12</v>
      </c>
      <c r="P97" s="45">
        <f t="shared" si="26"/>
        <v>8</v>
      </c>
      <c r="Q97" s="45">
        <f t="shared" si="26"/>
        <v>8</v>
      </c>
      <c r="R97" s="45">
        <f t="shared" si="26"/>
        <v>11</v>
      </c>
      <c r="S97" s="45">
        <f t="shared" si="26"/>
        <v>14</v>
      </c>
      <c r="T97" s="45">
        <f t="shared" si="26"/>
        <v>13</v>
      </c>
      <c r="U97" s="45">
        <f t="shared" si="26"/>
        <v>11</v>
      </c>
      <c r="V97" s="45">
        <f t="shared" si="26"/>
        <v>12</v>
      </c>
      <c r="W97" s="45">
        <f t="shared" si="26"/>
        <v>12</v>
      </c>
      <c r="X97" s="45">
        <f t="shared" si="26"/>
        <v>5</v>
      </c>
      <c r="Y97" s="45">
        <f t="shared" si="26"/>
        <v>10</v>
      </c>
      <c r="Z97" s="45">
        <f t="shared" si="26"/>
        <v>5</v>
      </c>
      <c r="AA97" s="45">
        <f t="shared" si="26"/>
        <v>6</v>
      </c>
      <c r="AB97" s="45">
        <f t="shared" si="26"/>
        <v>7</v>
      </c>
      <c r="AC97" s="45">
        <f t="shared" si="26"/>
        <v>10</v>
      </c>
      <c r="AD97" s="45">
        <f t="shared" si="26"/>
        <v>10</v>
      </c>
      <c r="AE97" s="45">
        <f t="shared" si="26"/>
        <v>8</v>
      </c>
      <c r="AF97" s="45">
        <f t="shared" si="26"/>
        <v>8</v>
      </c>
      <c r="AG97" s="45">
        <f t="shared" si="26"/>
        <v>5</v>
      </c>
      <c r="AH97" s="45">
        <f t="shared" si="26"/>
        <v>4</v>
      </c>
      <c r="AI97" s="45">
        <f t="shared" si="26"/>
        <v>6</v>
      </c>
    </row>
    <row r="98" spans="1:54" s="45" customFormat="1" x14ac:dyDescent="0.3">
      <c r="A98" s="43" t="s">
        <v>99</v>
      </c>
      <c r="C98" s="44"/>
      <c r="D98" s="43"/>
      <c r="E98" s="45">
        <f t="shared" ref="E98:AI98" si="27">MIN(E67:E90)</f>
        <v>237.8</v>
      </c>
      <c r="F98" s="45">
        <f t="shared" si="27"/>
        <v>260.3</v>
      </c>
      <c r="G98" s="45">
        <f t="shared" si="27"/>
        <v>142.85</v>
      </c>
      <c r="H98" s="45">
        <f t="shared" si="27"/>
        <v>128.85</v>
      </c>
      <c r="I98" s="45">
        <f t="shared" si="27"/>
        <v>87.4</v>
      </c>
      <c r="J98" s="45">
        <f t="shared" si="27"/>
        <v>21.9</v>
      </c>
      <c r="K98" s="45">
        <f t="shared" si="27"/>
        <v>53.18</v>
      </c>
      <c r="L98" s="45">
        <f t="shared" si="27"/>
        <v>45.91</v>
      </c>
      <c r="M98" s="45">
        <f t="shared" si="27"/>
        <v>75.08</v>
      </c>
      <c r="N98" s="45">
        <f t="shared" si="27"/>
        <v>76.7</v>
      </c>
      <c r="O98" s="45">
        <f t="shared" si="27"/>
        <v>85.5</v>
      </c>
      <c r="P98" s="45">
        <f t="shared" si="27"/>
        <v>19.84</v>
      </c>
      <c r="Q98" s="45">
        <f t="shared" si="27"/>
        <v>11.55</v>
      </c>
      <c r="R98" s="45">
        <f t="shared" si="27"/>
        <v>36.200000000000003</v>
      </c>
      <c r="S98" s="45">
        <f t="shared" si="27"/>
        <v>26.96</v>
      </c>
      <c r="T98" s="45">
        <f t="shared" si="27"/>
        <v>19.899999999999999</v>
      </c>
      <c r="U98" s="45">
        <f t="shared" si="27"/>
        <v>44.2</v>
      </c>
      <c r="V98" s="45">
        <f t="shared" si="27"/>
        <v>21.88</v>
      </c>
      <c r="W98" s="45">
        <f t="shared" si="27"/>
        <v>15.6</v>
      </c>
      <c r="X98" s="45">
        <f t="shared" si="27"/>
        <v>148.9</v>
      </c>
      <c r="Y98" s="45">
        <f t="shared" si="27"/>
        <v>50.95</v>
      </c>
      <c r="Z98" s="45">
        <f t="shared" si="27"/>
        <v>172.03</v>
      </c>
      <c r="AA98" s="45">
        <f t="shared" si="27"/>
        <v>71.7</v>
      </c>
      <c r="AB98" s="45">
        <f t="shared" si="27"/>
        <v>39.35</v>
      </c>
      <c r="AC98" s="45">
        <f t="shared" si="27"/>
        <v>29.92</v>
      </c>
      <c r="AD98" s="45">
        <f t="shared" si="27"/>
        <v>14.35</v>
      </c>
      <c r="AE98" s="45">
        <f t="shared" si="27"/>
        <v>29.15</v>
      </c>
      <c r="AF98" s="45">
        <f t="shared" si="27"/>
        <v>13.53</v>
      </c>
      <c r="AG98" s="45">
        <f t="shared" si="27"/>
        <v>89.79</v>
      </c>
      <c r="AH98" s="45">
        <f t="shared" si="27"/>
        <v>41.85</v>
      </c>
      <c r="AI98" s="45">
        <f t="shared" si="27"/>
        <v>34.99</v>
      </c>
    </row>
    <row r="99" spans="1:54" s="45" customFormat="1" x14ac:dyDescent="0.3">
      <c r="A99" s="43" t="s">
        <v>143</v>
      </c>
      <c r="C99" s="44"/>
      <c r="D99" s="43"/>
      <c r="E99" s="45">
        <f t="shared" ref="E99:AI99" si="28">MAX(E67:E90)</f>
        <v>283.25</v>
      </c>
      <c r="F99" s="45">
        <f t="shared" si="28"/>
        <v>305</v>
      </c>
      <c r="G99" s="45">
        <f t="shared" si="28"/>
        <v>169.8</v>
      </c>
      <c r="H99" s="45">
        <f t="shared" si="28"/>
        <v>152.37</v>
      </c>
      <c r="I99" s="45">
        <f t="shared" si="28"/>
        <v>104.83</v>
      </c>
      <c r="J99" s="45">
        <f t="shared" si="28"/>
        <v>31.71</v>
      </c>
      <c r="K99" s="45">
        <f t="shared" si="28"/>
        <v>67</v>
      </c>
      <c r="L99" s="45">
        <f t="shared" si="28"/>
        <v>52.65</v>
      </c>
      <c r="M99" s="45">
        <f t="shared" si="28"/>
        <v>96.1</v>
      </c>
      <c r="N99" s="45">
        <f t="shared" si="28"/>
        <v>89.26</v>
      </c>
      <c r="O99" s="45">
        <f t="shared" si="28"/>
        <v>99.34</v>
      </c>
      <c r="P99" s="45">
        <f t="shared" si="28"/>
        <v>25.7</v>
      </c>
      <c r="Q99" s="45">
        <f t="shared" si="28"/>
        <v>15.98</v>
      </c>
      <c r="R99" s="45">
        <f t="shared" si="28"/>
        <v>50.91</v>
      </c>
      <c r="S99" s="45">
        <f t="shared" si="28"/>
        <v>33.869999999999997</v>
      </c>
      <c r="T99" s="45">
        <f t="shared" si="28"/>
        <v>31.44</v>
      </c>
      <c r="U99" s="45">
        <f t="shared" si="28"/>
        <v>56.34</v>
      </c>
      <c r="V99" s="45">
        <f t="shared" si="28"/>
        <v>28.59</v>
      </c>
      <c r="W99" s="45">
        <f t="shared" si="28"/>
        <v>20.350000000000001</v>
      </c>
      <c r="X99" s="45">
        <f t="shared" si="28"/>
        <v>170</v>
      </c>
      <c r="Y99" s="45">
        <f t="shared" si="28"/>
        <v>66.72</v>
      </c>
      <c r="Z99" s="45">
        <f t="shared" si="28"/>
        <v>224.9</v>
      </c>
      <c r="AA99" s="45">
        <f t="shared" si="28"/>
        <v>90.3</v>
      </c>
      <c r="AB99" s="45">
        <f t="shared" si="28"/>
        <v>53.9</v>
      </c>
      <c r="AC99" s="45">
        <f t="shared" si="28"/>
        <v>42.35</v>
      </c>
      <c r="AD99" s="45">
        <f t="shared" si="28"/>
        <v>19.55</v>
      </c>
      <c r="AE99" s="45">
        <f t="shared" si="28"/>
        <v>43.22</v>
      </c>
      <c r="AF99" s="45">
        <f t="shared" si="28"/>
        <v>19.23</v>
      </c>
      <c r="AG99" s="45">
        <f t="shared" si="28"/>
        <v>120.53</v>
      </c>
      <c r="AH99" s="45">
        <f t="shared" si="28"/>
        <v>52.31</v>
      </c>
      <c r="AI99" s="45">
        <f t="shared" si="28"/>
        <v>47.26</v>
      </c>
    </row>
    <row r="100" spans="1:54" x14ac:dyDescent="0.3">
      <c r="A100" s="8"/>
      <c r="D100" s="8"/>
    </row>
    <row r="101" spans="1:54" x14ac:dyDescent="0.3">
      <c r="A101" s="8"/>
      <c r="D101" s="8"/>
    </row>
    <row r="102" spans="1:54" x14ac:dyDescent="0.3">
      <c r="A102" s="1" t="s">
        <v>513</v>
      </c>
      <c r="B102" s="3" t="s">
        <v>78</v>
      </c>
      <c r="C102" s="1" t="s">
        <v>447</v>
      </c>
      <c r="D102" s="1" t="s">
        <v>514</v>
      </c>
      <c r="AC102" s="2">
        <v>20.399999999999999</v>
      </c>
      <c r="AD102" s="2">
        <v>8.6</v>
      </c>
    </row>
    <row r="103" spans="1:54" x14ac:dyDescent="0.3">
      <c r="A103" s="1" t="s">
        <v>217</v>
      </c>
      <c r="B103" s="3" t="s">
        <v>78</v>
      </c>
      <c r="C103" s="1" t="s">
        <v>448</v>
      </c>
      <c r="D103" s="1" t="s">
        <v>86</v>
      </c>
      <c r="AC103" s="2">
        <v>25.4</v>
      </c>
      <c r="AD103" s="2">
        <v>11.4</v>
      </c>
      <c r="AE103" s="2">
        <v>24.05</v>
      </c>
      <c r="AF103" s="2">
        <v>13.1</v>
      </c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</row>
    <row r="104" spans="1:54" x14ac:dyDescent="0.3">
      <c r="B104" s="3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</row>
    <row r="105" spans="1:54" x14ac:dyDescent="0.3">
      <c r="A105" s="1" t="s">
        <v>216</v>
      </c>
      <c r="B105" s="2" t="s">
        <v>158</v>
      </c>
      <c r="C105" s="1" t="s">
        <v>77</v>
      </c>
      <c r="D105" s="1" t="s">
        <v>63</v>
      </c>
      <c r="P105" s="2">
        <v>18.8</v>
      </c>
      <c r="R105" s="2" t="s">
        <v>56</v>
      </c>
    </row>
    <row r="106" spans="1:54" x14ac:dyDescent="0.3">
      <c r="A106" s="8" t="s">
        <v>515</v>
      </c>
      <c r="B106" s="2" t="s">
        <v>158</v>
      </c>
      <c r="C106" s="1" t="s">
        <v>471</v>
      </c>
      <c r="D106" s="1" t="s">
        <v>530</v>
      </c>
      <c r="AA106" s="6">
        <v>66.53</v>
      </c>
      <c r="AB106" s="6">
        <v>39.11</v>
      </c>
      <c r="AC106" s="2">
        <v>28.96</v>
      </c>
      <c r="AD106" s="2">
        <v>14.51</v>
      </c>
      <c r="AE106" s="2">
        <v>30.03</v>
      </c>
      <c r="AF106" s="19">
        <v>15.9</v>
      </c>
      <c r="AG106" s="19">
        <v>86.13</v>
      </c>
      <c r="AH106" s="19">
        <v>38.75</v>
      </c>
      <c r="AI106" s="19">
        <v>39.950000000000003</v>
      </c>
    </row>
    <row r="107" spans="1:54" x14ac:dyDescent="0.3">
      <c r="A107" s="8" t="s">
        <v>516</v>
      </c>
      <c r="B107" s="2" t="s">
        <v>158</v>
      </c>
      <c r="C107" s="1" t="s">
        <v>522</v>
      </c>
      <c r="D107" s="1" t="s">
        <v>529</v>
      </c>
      <c r="Z107" s="19">
        <v>167.1</v>
      </c>
      <c r="AA107" s="28">
        <v>64.97</v>
      </c>
      <c r="AB107" s="6">
        <v>39.479999999999997</v>
      </c>
      <c r="AC107" s="2">
        <v>33.090000000000003</v>
      </c>
      <c r="AD107" s="2">
        <v>12.44</v>
      </c>
      <c r="AE107" s="19">
        <v>27.97</v>
      </c>
      <c r="AF107" s="19">
        <v>15.27</v>
      </c>
      <c r="AG107" s="19">
        <v>89.45</v>
      </c>
      <c r="AH107" s="2">
        <v>35.51</v>
      </c>
      <c r="AI107" s="2">
        <v>41.11</v>
      </c>
    </row>
    <row r="108" spans="1:54" x14ac:dyDescent="0.3">
      <c r="A108" s="1" t="s">
        <v>512</v>
      </c>
      <c r="B108" s="2" t="s">
        <v>158</v>
      </c>
      <c r="C108" s="1" t="s">
        <v>315</v>
      </c>
      <c r="D108" s="1" t="s">
        <v>60</v>
      </c>
    </row>
    <row r="109" spans="1:54" x14ac:dyDescent="0.3">
      <c r="A109" s="1" t="s">
        <v>284</v>
      </c>
      <c r="B109" s="2" t="s">
        <v>158</v>
      </c>
      <c r="C109" s="1" t="s">
        <v>289</v>
      </c>
      <c r="D109" s="1" t="s">
        <v>62</v>
      </c>
      <c r="AC109" s="2">
        <v>35.6</v>
      </c>
      <c r="AD109" s="2">
        <v>13.85</v>
      </c>
      <c r="AE109" s="2">
        <v>30.2</v>
      </c>
      <c r="AF109" s="2">
        <v>15.05</v>
      </c>
    </row>
    <row r="110" spans="1:54" x14ac:dyDescent="0.3">
      <c r="A110" s="1" t="s">
        <v>200</v>
      </c>
      <c r="B110" s="2" t="s">
        <v>158</v>
      </c>
      <c r="C110" s="1" t="s">
        <v>314</v>
      </c>
      <c r="D110" s="1" t="s">
        <v>60</v>
      </c>
      <c r="T110" s="2">
        <v>19.100000000000001</v>
      </c>
    </row>
    <row r="112" spans="1:54" x14ac:dyDescent="0.3">
      <c r="A112" s="10" t="s">
        <v>467</v>
      </c>
      <c r="B112" s="3" t="s">
        <v>468</v>
      </c>
      <c r="C112" s="30" t="s">
        <v>476</v>
      </c>
      <c r="D112" s="1" t="s">
        <v>519</v>
      </c>
      <c r="AC112" s="2">
        <v>37.22</v>
      </c>
      <c r="AD112" s="2">
        <v>14.69</v>
      </c>
      <c r="AE112" s="2">
        <v>32.15</v>
      </c>
      <c r="AF112" s="2">
        <v>15.02</v>
      </c>
    </row>
    <row r="113" spans="1:55" x14ac:dyDescent="0.3">
      <c r="A113" s="10" t="s">
        <v>475</v>
      </c>
      <c r="B113" s="3" t="s">
        <v>469</v>
      </c>
      <c r="C113" s="30" t="s">
        <v>479</v>
      </c>
      <c r="D113" s="1" t="s">
        <v>519</v>
      </c>
      <c r="AC113" s="2">
        <v>27.61</v>
      </c>
      <c r="AD113" s="2">
        <v>13.15</v>
      </c>
      <c r="AE113" s="2">
        <v>26.97</v>
      </c>
      <c r="AF113" s="2">
        <v>14.32</v>
      </c>
    </row>
    <row r="114" spans="1:55" x14ac:dyDescent="0.3">
      <c r="A114" s="1" t="s">
        <v>473</v>
      </c>
      <c r="B114" s="3" t="s">
        <v>472</v>
      </c>
      <c r="C114" s="30" t="s">
        <v>477</v>
      </c>
      <c r="D114" s="1" t="s">
        <v>520</v>
      </c>
      <c r="AA114" s="10">
        <v>66.75</v>
      </c>
      <c r="AB114" s="10">
        <v>38.17</v>
      </c>
      <c r="AC114" s="10">
        <v>28.14</v>
      </c>
      <c r="AD114" s="10">
        <v>10.43</v>
      </c>
      <c r="AE114" s="10">
        <v>28.1</v>
      </c>
      <c r="AF114" s="10">
        <v>11.08</v>
      </c>
      <c r="AH114" s="10">
        <v>39.54</v>
      </c>
      <c r="AI114" s="10">
        <v>35.22</v>
      </c>
    </row>
    <row r="115" spans="1:55" x14ac:dyDescent="0.3">
      <c r="C115" s="30"/>
      <c r="D115" s="2"/>
      <c r="E115" s="1" t="s">
        <v>56</v>
      </c>
    </row>
    <row r="117" spans="1:55" s="27" customFormat="1" x14ac:dyDescent="0.3">
      <c r="A117" s="23"/>
      <c r="B117" s="32"/>
      <c r="C117" s="33"/>
      <c r="D117" s="33"/>
      <c r="E117" s="34"/>
      <c r="F117" s="34"/>
      <c r="H117" s="34"/>
      <c r="I117" s="35"/>
      <c r="J117" s="32"/>
      <c r="K117" s="32"/>
      <c r="L117" s="34"/>
      <c r="M117" s="32"/>
      <c r="N117" s="34"/>
      <c r="O117" s="34"/>
      <c r="U117" s="34"/>
      <c r="X117" s="34"/>
      <c r="Y117" s="35"/>
      <c r="Z117" s="34"/>
      <c r="AB117" s="34"/>
      <c r="AD117" s="34"/>
      <c r="AF117" s="34"/>
      <c r="AG117" s="34"/>
      <c r="AH117" s="34"/>
      <c r="AI117" s="34"/>
      <c r="AJ117" s="33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Y117" s="34"/>
      <c r="AZ117" s="34"/>
      <c r="BA117" s="34"/>
      <c r="BB117" s="34"/>
      <c r="BC117" s="34"/>
    </row>
    <row r="118" spans="1:55" s="27" customFormat="1" x14ac:dyDescent="0.3">
      <c r="A118" s="23"/>
      <c r="B118" s="32"/>
      <c r="C118" s="33"/>
      <c r="D118" s="33"/>
      <c r="E118" s="34"/>
      <c r="H118" s="34"/>
      <c r="I118" s="34"/>
      <c r="K118" s="32"/>
      <c r="L118" s="34"/>
      <c r="M118" s="32"/>
      <c r="N118" s="34"/>
      <c r="O118" s="34"/>
      <c r="U118" s="34"/>
      <c r="X118" s="34"/>
      <c r="Y118" s="35"/>
      <c r="Z118" s="34"/>
      <c r="AB118" s="34"/>
      <c r="AD118" s="34"/>
      <c r="AF118" s="34"/>
      <c r="AG118" s="34"/>
      <c r="AH118" s="34"/>
      <c r="AI118" s="34"/>
      <c r="AJ118" s="33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Y118" s="34"/>
      <c r="AZ118" s="34"/>
      <c r="BA118" s="34"/>
      <c r="BB118" s="34"/>
      <c r="BC118" s="34"/>
    </row>
    <row r="119" spans="1:55" s="27" customFormat="1" x14ac:dyDescent="0.3">
      <c r="A119" s="23"/>
      <c r="B119" s="32"/>
      <c r="C119" s="33"/>
      <c r="D119" s="33"/>
      <c r="E119" s="36"/>
      <c r="G119" s="36"/>
      <c r="H119" s="36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6"/>
      <c r="T119" s="34"/>
      <c r="U119" s="34"/>
      <c r="V119" s="34"/>
      <c r="W119" s="34"/>
      <c r="Y119" s="34"/>
      <c r="Z119" s="34"/>
      <c r="AA119" s="34"/>
      <c r="AC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Y119" s="34"/>
      <c r="AZ119" s="34"/>
      <c r="BA119" s="34"/>
      <c r="BB119" s="34"/>
      <c r="BC119" s="34"/>
    </row>
    <row r="120" spans="1:55" s="27" customFormat="1" x14ac:dyDescent="0.3">
      <c r="A120" s="33"/>
      <c r="C120" s="33"/>
      <c r="D120" s="33"/>
    </row>
  </sheetData>
  <phoneticPr fontId="3" type="noConversion"/>
  <pageMargins left="0.75" right="0.75" top="1" bottom="1" header="0" footer="0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186"/>
  <sheetViews>
    <sheetView workbookViewId="0">
      <selection activeCell="G15" sqref="G15"/>
    </sheetView>
  </sheetViews>
  <sheetFormatPr baseColWidth="10" defaultColWidth="11.44140625" defaultRowHeight="15.6" x14ac:dyDescent="0.3"/>
  <cols>
    <col min="1" max="2" width="11.44140625" style="10"/>
    <col min="3" max="3" width="14.109375" style="10" customWidth="1"/>
    <col min="4" max="4" width="16.33203125" style="10" customWidth="1"/>
    <col min="5" max="16384" width="11.44140625" style="10"/>
  </cols>
  <sheetData>
    <row r="1" spans="1:18" ht="16.2" x14ac:dyDescent="0.35">
      <c r="A1" s="72" t="s">
        <v>1326</v>
      </c>
    </row>
    <row r="3" spans="1:18" x14ac:dyDescent="0.3">
      <c r="A3" s="113" t="s">
        <v>1327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x14ac:dyDescent="0.3">
      <c r="A4" s="115" t="s">
        <v>1322</v>
      </c>
      <c r="B4" s="116" t="s">
        <v>143</v>
      </c>
      <c r="C4" s="6"/>
      <c r="D4" s="6"/>
      <c r="E4" s="12"/>
      <c r="G4" s="12"/>
      <c r="H4" s="6"/>
      <c r="I4" s="12" t="s">
        <v>1323</v>
      </c>
      <c r="K4" s="6"/>
      <c r="L4" s="6"/>
      <c r="M4" s="6"/>
      <c r="N4" s="6"/>
      <c r="O4" s="6"/>
      <c r="P4" s="6"/>
      <c r="Q4" s="6"/>
      <c r="R4" s="96"/>
    </row>
    <row r="5" spans="1:18" x14ac:dyDescent="0.3">
      <c r="A5" s="95"/>
      <c r="B5" s="97"/>
      <c r="C5" s="98"/>
      <c r="D5" s="99">
        <v>0</v>
      </c>
      <c r="E5" s="98"/>
      <c r="F5" s="100">
        <v>1</v>
      </c>
      <c r="G5" s="98"/>
      <c r="H5" s="100">
        <v>2</v>
      </c>
      <c r="I5" s="98"/>
      <c r="J5" s="99">
        <v>3</v>
      </c>
      <c r="K5" s="98"/>
      <c r="L5" s="99">
        <v>4</v>
      </c>
      <c r="M5" s="101"/>
      <c r="N5" s="99">
        <v>5</v>
      </c>
      <c r="O5" s="101"/>
      <c r="P5" s="99">
        <v>6</v>
      </c>
      <c r="Q5" s="101"/>
      <c r="R5" s="102">
        <v>9</v>
      </c>
    </row>
    <row r="6" spans="1:18" x14ac:dyDescent="0.3">
      <c r="A6" s="103"/>
      <c r="B6" s="103"/>
      <c r="C6" s="104" t="s">
        <v>1324</v>
      </c>
      <c r="D6" s="14" t="s">
        <v>1325</v>
      </c>
      <c r="E6" s="104" t="s">
        <v>1324</v>
      </c>
      <c r="F6" s="14" t="s">
        <v>1325</v>
      </c>
      <c r="G6" s="104" t="s">
        <v>1324</v>
      </c>
      <c r="H6" s="14" t="s">
        <v>1325</v>
      </c>
      <c r="I6" s="104" t="s">
        <v>1324</v>
      </c>
      <c r="J6" s="14" t="s">
        <v>1325</v>
      </c>
      <c r="K6" s="104" t="s">
        <v>1324</v>
      </c>
      <c r="L6" s="14" t="s">
        <v>1325</v>
      </c>
      <c r="M6" s="104" t="s">
        <v>1324</v>
      </c>
      <c r="N6" s="14" t="s">
        <v>1325</v>
      </c>
      <c r="O6" s="104" t="s">
        <v>1324</v>
      </c>
      <c r="P6" s="14" t="s">
        <v>1325</v>
      </c>
      <c r="Q6" s="104" t="s">
        <v>1324</v>
      </c>
      <c r="R6" s="105" t="s">
        <v>1325</v>
      </c>
    </row>
    <row r="7" spans="1:18" x14ac:dyDescent="0.3">
      <c r="A7" s="106">
        <v>1</v>
      </c>
      <c r="B7" s="107">
        <v>24</v>
      </c>
      <c r="C7" s="6">
        <v>24</v>
      </c>
      <c r="D7" s="12">
        <v>100</v>
      </c>
      <c r="E7" s="108">
        <v>0</v>
      </c>
      <c r="F7" s="12">
        <v>0</v>
      </c>
      <c r="G7" s="108"/>
      <c r="H7" s="109"/>
      <c r="I7" s="110"/>
      <c r="J7" s="109"/>
      <c r="K7" s="110"/>
      <c r="L7" s="109"/>
      <c r="M7" s="110"/>
      <c r="N7" s="109"/>
      <c r="O7" s="110"/>
      <c r="P7" s="109"/>
      <c r="Q7" s="110"/>
      <c r="R7" s="111"/>
    </row>
    <row r="8" spans="1:18" x14ac:dyDescent="0.3">
      <c r="A8" s="97">
        <v>2</v>
      </c>
      <c r="B8" s="96">
        <v>63</v>
      </c>
      <c r="C8" s="6">
        <v>62</v>
      </c>
      <c r="D8" s="109">
        <v>98.412698412698418</v>
      </c>
      <c r="E8" s="108">
        <v>1</v>
      </c>
      <c r="F8" s="109">
        <v>1.5873015873015872</v>
      </c>
      <c r="G8" s="108"/>
      <c r="H8" s="109"/>
      <c r="I8" s="110"/>
      <c r="J8" s="109"/>
      <c r="K8" s="110"/>
      <c r="L8" s="109"/>
      <c r="M8" s="110"/>
      <c r="N8" s="109"/>
      <c r="O8" s="110"/>
      <c r="P8" s="109"/>
      <c r="Q8" s="110"/>
      <c r="R8" s="111"/>
    </row>
    <row r="9" spans="1:18" x14ac:dyDescent="0.3">
      <c r="A9" s="97">
        <v>3</v>
      </c>
      <c r="B9" s="96">
        <v>74</v>
      </c>
      <c r="C9" s="6">
        <v>69</v>
      </c>
      <c r="D9" s="109">
        <v>93.243243243243242</v>
      </c>
      <c r="E9" s="108">
        <v>5</v>
      </c>
      <c r="F9" s="109">
        <v>6.756756756756757</v>
      </c>
      <c r="G9" s="108"/>
      <c r="H9" s="109"/>
      <c r="I9" s="110"/>
      <c r="J9" s="109"/>
      <c r="K9" s="110"/>
      <c r="L9" s="109"/>
      <c r="M9" s="110"/>
      <c r="N9" s="109"/>
      <c r="O9" s="110"/>
      <c r="P9" s="109"/>
      <c r="Q9" s="110"/>
      <c r="R9" s="111"/>
    </row>
    <row r="10" spans="1:18" x14ac:dyDescent="0.3">
      <c r="A10" s="97">
        <v>4</v>
      </c>
      <c r="B10" s="96">
        <v>87</v>
      </c>
      <c r="C10" s="6">
        <v>84</v>
      </c>
      <c r="D10" s="109">
        <v>96.551724137931032</v>
      </c>
      <c r="E10" s="108">
        <v>3</v>
      </c>
      <c r="F10" s="109">
        <v>3.4482758620689653</v>
      </c>
      <c r="G10" s="108"/>
      <c r="H10" s="109"/>
      <c r="I10" s="110"/>
      <c r="J10" s="109"/>
      <c r="K10" s="110"/>
      <c r="L10" s="109"/>
      <c r="M10" s="110"/>
      <c r="N10" s="109"/>
      <c r="O10" s="110"/>
      <c r="P10" s="109"/>
      <c r="Q10" s="110"/>
      <c r="R10" s="111"/>
    </row>
    <row r="11" spans="1:18" x14ac:dyDescent="0.3">
      <c r="A11" s="97">
        <v>5</v>
      </c>
      <c r="B11" s="96">
        <v>133</v>
      </c>
      <c r="C11" s="6">
        <v>130</v>
      </c>
      <c r="D11" s="109">
        <v>97.744360902255636</v>
      </c>
      <c r="E11" s="108">
        <v>3</v>
      </c>
      <c r="F11" s="109">
        <v>2.255639097744361</v>
      </c>
      <c r="G11" s="108"/>
      <c r="H11" s="109"/>
      <c r="I11" s="110"/>
      <c r="J11" s="109"/>
      <c r="K11" s="110"/>
      <c r="L11" s="109"/>
      <c r="M11" s="110"/>
      <c r="N11" s="109"/>
      <c r="O11" s="110"/>
      <c r="P11" s="109"/>
      <c r="Q11" s="110"/>
      <c r="R11" s="111"/>
    </row>
    <row r="12" spans="1:18" x14ac:dyDescent="0.3">
      <c r="A12" s="97">
        <v>6</v>
      </c>
      <c r="B12" s="96">
        <v>131</v>
      </c>
      <c r="C12" s="6">
        <v>131</v>
      </c>
      <c r="D12" s="12">
        <v>100</v>
      </c>
      <c r="E12" s="108">
        <v>0</v>
      </c>
      <c r="F12" s="12">
        <v>0</v>
      </c>
      <c r="G12" s="108"/>
      <c r="H12" s="109"/>
      <c r="I12" s="110"/>
      <c r="J12" s="109"/>
      <c r="K12" s="110"/>
      <c r="L12" s="109"/>
      <c r="M12" s="110"/>
      <c r="N12" s="109"/>
      <c r="O12" s="110"/>
      <c r="P12" s="109"/>
      <c r="Q12" s="110"/>
      <c r="R12" s="111"/>
    </row>
    <row r="13" spans="1:18" x14ac:dyDescent="0.3">
      <c r="A13" s="97">
        <v>7</v>
      </c>
      <c r="B13" s="96">
        <v>125</v>
      </c>
      <c r="C13" s="6">
        <v>125</v>
      </c>
      <c r="D13" s="12">
        <v>100</v>
      </c>
      <c r="E13" s="108">
        <v>0</v>
      </c>
      <c r="F13" s="12">
        <v>0</v>
      </c>
      <c r="G13" s="108"/>
      <c r="H13" s="109"/>
      <c r="I13" s="110"/>
      <c r="J13" s="109"/>
      <c r="K13" s="110"/>
      <c r="L13" s="109"/>
      <c r="M13" s="110"/>
      <c r="N13" s="109"/>
      <c r="O13" s="110"/>
      <c r="P13" s="109"/>
      <c r="Q13" s="110"/>
      <c r="R13" s="111"/>
    </row>
    <row r="14" spans="1:18" x14ac:dyDescent="0.3">
      <c r="A14" s="97">
        <v>8</v>
      </c>
      <c r="B14" s="96">
        <v>128</v>
      </c>
      <c r="C14" s="6">
        <v>121</v>
      </c>
      <c r="D14" s="109">
        <v>94.53125</v>
      </c>
      <c r="E14" s="108">
        <v>7</v>
      </c>
      <c r="F14" s="109">
        <v>5.46875</v>
      </c>
      <c r="G14" s="108"/>
      <c r="H14" s="109"/>
      <c r="I14" s="110"/>
      <c r="J14" s="109"/>
      <c r="K14" s="110"/>
      <c r="L14" s="109"/>
      <c r="M14" s="110"/>
      <c r="N14" s="109"/>
      <c r="O14" s="110"/>
      <c r="P14" s="109"/>
      <c r="Q14" s="110"/>
      <c r="R14" s="111"/>
    </row>
    <row r="15" spans="1:18" x14ac:dyDescent="0.3">
      <c r="A15" s="97">
        <v>9</v>
      </c>
      <c r="B15" s="96">
        <v>138</v>
      </c>
      <c r="C15" s="6">
        <v>30</v>
      </c>
      <c r="D15" s="109">
        <v>21.739130434782609</v>
      </c>
      <c r="E15" s="108">
        <v>82</v>
      </c>
      <c r="F15" s="109">
        <v>59.420289855072461</v>
      </c>
      <c r="G15" s="108">
        <v>26</v>
      </c>
      <c r="H15" s="109">
        <v>18.840579710144926</v>
      </c>
      <c r="I15" s="110"/>
      <c r="J15" s="109"/>
      <c r="K15" s="110"/>
      <c r="L15" s="109"/>
      <c r="M15" s="110"/>
      <c r="N15" s="109"/>
      <c r="O15" s="110"/>
      <c r="P15" s="109"/>
      <c r="Q15" s="110"/>
      <c r="R15" s="111"/>
    </row>
    <row r="16" spans="1:18" x14ac:dyDescent="0.3">
      <c r="A16" s="97">
        <v>10</v>
      </c>
      <c r="B16" s="96">
        <v>137</v>
      </c>
      <c r="C16" s="6">
        <v>86</v>
      </c>
      <c r="D16" s="109">
        <v>62.773722627737229</v>
      </c>
      <c r="E16" s="108">
        <v>51</v>
      </c>
      <c r="F16" s="109">
        <v>37.226277372262771</v>
      </c>
      <c r="G16" s="108"/>
      <c r="H16" s="109"/>
      <c r="I16" s="110"/>
      <c r="J16" s="109"/>
      <c r="K16" s="110"/>
      <c r="L16" s="109"/>
      <c r="M16" s="110"/>
      <c r="N16" s="109"/>
      <c r="O16" s="110"/>
      <c r="P16" s="109"/>
      <c r="Q16" s="110"/>
      <c r="R16" s="111"/>
    </row>
    <row r="17" spans="1:18" x14ac:dyDescent="0.3">
      <c r="A17" s="97">
        <v>11</v>
      </c>
      <c r="B17" s="96">
        <v>138</v>
      </c>
      <c r="C17" s="6">
        <v>137</v>
      </c>
      <c r="D17" s="109">
        <v>99.275362318840578</v>
      </c>
      <c r="E17" s="108">
        <v>1</v>
      </c>
      <c r="F17" s="109">
        <v>0.72463768115942029</v>
      </c>
      <c r="G17" s="108"/>
      <c r="H17" s="109"/>
      <c r="I17" s="110"/>
      <c r="J17" s="109"/>
      <c r="K17" s="110"/>
      <c r="L17" s="109"/>
      <c r="M17" s="110"/>
      <c r="N17" s="109"/>
      <c r="O17" s="110"/>
      <c r="P17" s="109"/>
      <c r="Q17" s="110"/>
      <c r="R17" s="111"/>
    </row>
    <row r="18" spans="1:18" x14ac:dyDescent="0.3">
      <c r="A18" s="97">
        <v>12</v>
      </c>
      <c r="B18" s="96">
        <v>138</v>
      </c>
      <c r="C18" s="6">
        <v>138</v>
      </c>
      <c r="D18" s="12">
        <v>100</v>
      </c>
      <c r="E18" s="108">
        <v>0</v>
      </c>
      <c r="F18" s="12">
        <v>0</v>
      </c>
      <c r="G18" s="108"/>
      <c r="H18" s="109"/>
      <c r="I18" s="110"/>
      <c r="J18" s="109"/>
      <c r="K18" s="110"/>
      <c r="L18" s="109"/>
      <c r="M18" s="110"/>
      <c r="N18" s="109"/>
      <c r="O18" s="110"/>
      <c r="P18" s="109"/>
      <c r="Q18" s="110"/>
      <c r="R18" s="111"/>
    </row>
    <row r="19" spans="1:18" x14ac:dyDescent="0.3">
      <c r="A19" s="97">
        <v>13</v>
      </c>
      <c r="B19" s="96">
        <v>135</v>
      </c>
      <c r="C19" s="6">
        <v>90</v>
      </c>
      <c r="D19" s="109">
        <v>66.666666666666671</v>
      </c>
      <c r="E19" s="108">
        <v>45</v>
      </c>
      <c r="F19" s="109">
        <v>33.333333333333336</v>
      </c>
      <c r="G19" s="108"/>
      <c r="H19" s="109"/>
      <c r="I19" s="110"/>
      <c r="J19" s="109"/>
      <c r="K19" s="110"/>
      <c r="L19" s="109"/>
      <c r="M19" s="110"/>
      <c r="N19" s="109"/>
      <c r="O19" s="110"/>
      <c r="P19" s="109"/>
      <c r="Q19" s="110"/>
      <c r="R19" s="111"/>
    </row>
    <row r="20" spans="1:18" x14ac:dyDescent="0.3">
      <c r="A20" s="97">
        <v>14</v>
      </c>
      <c r="B20" s="96">
        <v>138</v>
      </c>
      <c r="C20" s="6">
        <v>42</v>
      </c>
      <c r="D20" s="109">
        <v>30.434782608695652</v>
      </c>
      <c r="E20" s="108">
        <v>96</v>
      </c>
      <c r="F20" s="109">
        <v>69.565217391304344</v>
      </c>
      <c r="G20" s="108"/>
      <c r="H20" s="109"/>
      <c r="I20" s="110"/>
      <c r="J20" s="109"/>
      <c r="K20" s="110"/>
      <c r="L20" s="109"/>
      <c r="M20" s="110"/>
      <c r="N20" s="109"/>
      <c r="O20" s="110"/>
      <c r="P20" s="109"/>
      <c r="Q20" s="110"/>
      <c r="R20" s="111"/>
    </row>
    <row r="21" spans="1:18" x14ac:dyDescent="0.3">
      <c r="A21" s="97">
        <v>15</v>
      </c>
      <c r="B21" s="96">
        <v>118</v>
      </c>
      <c r="C21" s="6">
        <v>111</v>
      </c>
      <c r="D21" s="109">
        <v>94.067796610169495</v>
      </c>
      <c r="E21" s="108">
        <v>7</v>
      </c>
      <c r="F21" s="109">
        <v>5.9322033898305087</v>
      </c>
      <c r="G21" s="108"/>
      <c r="H21" s="109"/>
      <c r="I21" s="110"/>
      <c r="J21" s="109"/>
      <c r="K21" s="110"/>
      <c r="L21" s="109"/>
      <c r="M21" s="110"/>
      <c r="N21" s="109"/>
      <c r="O21" s="110"/>
      <c r="P21" s="109"/>
      <c r="Q21" s="110"/>
      <c r="R21" s="111"/>
    </row>
    <row r="22" spans="1:18" x14ac:dyDescent="0.3">
      <c r="A22" s="97">
        <v>16</v>
      </c>
      <c r="B22" s="96">
        <v>121</v>
      </c>
      <c r="C22" s="6">
        <v>4</v>
      </c>
      <c r="D22" s="109">
        <v>3.3057851239669422</v>
      </c>
      <c r="E22" s="108">
        <v>117</v>
      </c>
      <c r="F22" s="109">
        <v>96.694214876033058</v>
      </c>
      <c r="G22" s="108"/>
      <c r="H22" s="109"/>
      <c r="I22" s="110"/>
      <c r="J22" s="109"/>
      <c r="K22" s="110"/>
      <c r="L22" s="109"/>
      <c r="M22" s="110"/>
      <c r="N22" s="109"/>
      <c r="O22" s="110"/>
      <c r="P22" s="109"/>
      <c r="Q22" s="110"/>
      <c r="R22" s="111"/>
    </row>
    <row r="23" spans="1:18" x14ac:dyDescent="0.3">
      <c r="A23" s="97">
        <v>17</v>
      </c>
      <c r="B23" s="96">
        <v>135</v>
      </c>
      <c r="C23" s="6">
        <v>131</v>
      </c>
      <c r="D23" s="109">
        <v>97.037037037037038</v>
      </c>
      <c r="E23" s="108">
        <v>4</v>
      </c>
      <c r="F23" s="109">
        <v>2.9629629629629628</v>
      </c>
      <c r="G23" s="108"/>
      <c r="H23" s="109"/>
      <c r="I23" s="110"/>
      <c r="J23" s="109"/>
      <c r="K23" s="110"/>
      <c r="L23" s="109"/>
      <c r="M23" s="110"/>
      <c r="N23" s="109"/>
      <c r="O23" s="110"/>
      <c r="P23" s="109"/>
      <c r="Q23" s="110"/>
      <c r="R23" s="111"/>
    </row>
    <row r="24" spans="1:18" x14ac:dyDescent="0.3">
      <c r="A24" s="97">
        <v>18</v>
      </c>
      <c r="B24" s="96">
        <v>134</v>
      </c>
      <c r="C24" s="12">
        <v>0</v>
      </c>
      <c r="D24" s="12">
        <v>0</v>
      </c>
      <c r="E24" s="108">
        <v>134</v>
      </c>
      <c r="F24" s="12">
        <v>100</v>
      </c>
      <c r="G24" s="108"/>
      <c r="H24" s="109"/>
      <c r="I24" s="110"/>
      <c r="J24" s="109"/>
      <c r="K24" s="110"/>
      <c r="L24" s="109"/>
      <c r="M24" s="110"/>
      <c r="N24" s="109"/>
      <c r="O24" s="110"/>
      <c r="P24" s="109"/>
      <c r="Q24" s="110"/>
      <c r="R24" s="111"/>
    </row>
    <row r="25" spans="1:18" x14ac:dyDescent="0.3">
      <c r="A25" s="97">
        <v>19</v>
      </c>
      <c r="B25" s="96">
        <v>126</v>
      </c>
      <c r="C25" s="6">
        <v>120</v>
      </c>
      <c r="D25" s="109">
        <v>95.238095238095241</v>
      </c>
      <c r="E25" s="108">
        <v>6</v>
      </c>
      <c r="F25" s="109">
        <v>4.7619047619047619</v>
      </c>
      <c r="G25" s="108"/>
      <c r="H25" s="109"/>
      <c r="I25" s="110"/>
      <c r="J25" s="109"/>
      <c r="K25" s="110"/>
      <c r="L25" s="109"/>
      <c r="M25" s="110"/>
      <c r="N25" s="109"/>
      <c r="O25" s="110"/>
      <c r="P25" s="109"/>
      <c r="Q25" s="110"/>
      <c r="R25" s="111"/>
    </row>
    <row r="26" spans="1:18" x14ac:dyDescent="0.3">
      <c r="A26" s="97">
        <v>20</v>
      </c>
      <c r="B26" s="96">
        <v>109</v>
      </c>
      <c r="C26" s="6">
        <v>34</v>
      </c>
      <c r="D26" s="109">
        <v>31.192660550458715</v>
      </c>
      <c r="E26" s="108">
        <v>75</v>
      </c>
      <c r="F26" s="109">
        <v>68.807339449541288</v>
      </c>
      <c r="G26" s="108"/>
      <c r="H26" s="109"/>
      <c r="I26" s="110"/>
      <c r="J26" s="109"/>
      <c r="K26" s="110"/>
      <c r="L26" s="109"/>
      <c r="M26" s="110"/>
      <c r="N26" s="109"/>
      <c r="O26" s="110"/>
      <c r="P26" s="109"/>
      <c r="Q26" s="110"/>
      <c r="R26" s="111"/>
    </row>
    <row r="27" spans="1:18" x14ac:dyDescent="0.3">
      <c r="A27" s="97">
        <v>21</v>
      </c>
      <c r="B27" s="96">
        <v>138</v>
      </c>
      <c r="C27" s="6">
        <v>138</v>
      </c>
      <c r="D27" s="12">
        <v>100</v>
      </c>
      <c r="E27" s="108">
        <v>0</v>
      </c>
      <c r="F27" s="12">
        <v>0</v>
      </c>
      <c r="G27" s="108"/>
      <c r="H27" s="109"/>
      <c r="I27" s="110"/>
      <c r="J27" s="109"/>
      <c r="K27" s="110"/>
      <c r="L27" s="109"/>
      <c r="M27" s="110"/>
      <c r="N27" s="109"/>
      <c r="O27" s="110"/>
      <c r="P27" s="109"/>
      <c r="Q27" s="110"/>
      <c r="R27" s="111"/>
    </row>
    <row r="28" spans="1:18" x14ac:dyDescent="0.3">
      <c r="A28" s="97">
        <v>22</v>
      </c>
      <c r="B28" s="96">
        <v>129</v>
      </c>
      <c r="C28" s="6">
        <v>129</v>
      </c>
      <c r="D28" s="12">
        <v>100</v>
      </c>
      <c r="E28" s="108">
        <v>0</v>
      </c>
      <c r="F28" s="12">
        <v>0</v>
      </c>
      <c r="G28" s="108"/>
      <c r="H28" s="109"/>
      <c r="I28" s="110"/>
      <c r="J28" s="109"/>
      <c r="K28" s="110"/>
      <c r="L28" s="109"/>
      <c r="M28" s="110"/>
      <c r="N28" s="109"/>
      <c r="O28" s="110"/>
      <c r="P28" s="109"/>
      <c r="Q28" s="110"/>
      <c r="R28" s="111"/>
    </row>
    <row r="29" spans="1:18" x14ac:dyDescent="0.3">
      <c r="A29" s="97">
        <v>23</v>
      </c>
      <c r="B29" s="96">
        <v>129</v>
      </c>
      <c r="C29" s="6">
        <v>108</v>
      </c>
      <c r="D29" s="109">
        <v>83.720930232558146</v>
      </c>
      <c r="E29" s="108">
        <v>21</v>
      </c>
      <c r="F29" s="109">
        <v>16.279069767441861</v>
      </c>
      <c r="G29" s="108"/>
      <c r="H29" s="109"/>
      <c r="I29" s="110"/>
      <c r="J29" s="109"/>
      <c r="K29" s="110"/>
      <c r="L29" s="109"/>
      <c r="M29" s="110"/>
      <c r="N29" s="109"/>
      <c r="O29" s="110"/>
      <c r="P29" s="109"/>
      <c r="Q29" s="110"/>
      <c r="R29" s="111"/>
    </row>
    <row r="30" spans="1:18" x14ac:dyDescent="0.3">
      <c r="A30" s="97">
        <v>24</v>
      </c>
      <c r="B30" s="96">
        <v>128</v>
      </c>
      <c r="C30" s="6">
        <v>2</v>
      </c>
      <c r="D30" s="109">
        <v>1.5625</v>
      </c>
      <c r="E30" s="108">
        <v>126</v>
      </c>
      <c r="F30" s="109">
        <v>98.4375</v>
      </c>
      <c r="G30" s="108"/>
      <c r="H30" s="109"/>
      <c r="I30" s="110"/>
      <c r="J30" s="109"/>
      <c r="K30" s="110"/>
      <c r="L30" s="109"/>
      <c r="M30" s="110"/>
      <c r="N30" s="109"/>
      <c r="O30" s="110"/>
      <c r="P30" s="109"/>
      <c r="Q30" s="110"/>
      <c r="R30" s="111"/>
    </row>
    <row r="31" spans="1:18" x14ac:dyDescent="0.3">
      <c r="A31" s="97">
        <v>25</v>
      </c>
      <c r="B31" s="96">
        <v>122</v>
      </c>
      <c r="C31" s="6">
        <v>112</v>
      </c>
      <c r="D31" s="109">
        <v>91.803278688524586</v>
      </c>
      <c r="E31" s="108">
        <v>10</v>
      </c>
      <c r="F31" s="109">
        <v>8.1967213114754092</v>
      </c>
      <c r="G31" s="108"/>
      <c r="H31" s="109"/>
      <c r="I31" s="110"/>
      <c r="J31" s="109"/>
      <c r="K31" s="110"/>
      <c r="L31" s="109"/>
      <c r="M31" s="110"/>
      <c r="N31" s="109"/>
      <c r="O31" s="110"/>
      <c r="P31" s="109"/>
      <c r="Q31" s="110"/>
      <c r="R31" s="111"/>
    </row>
    <row r="32" spans="1:18" x14ac:dyDescent="0.3">
      <c r="A32" s="97">
        <v>26</v>
      </c>
      <c r="B32" s="96">
        <v>115</v>
      </c>
      <c r="C32" s="6">
        <v>42</v>
      </c>
      <c r="D32" s="109">
        <v>36.521739130434781</v>
      </c>
      <c r="E32" s="108">
        <v>73</v>
      </c>
      <c r="F32" s="109">
        <v>63.478260869565219</v>
      </c>
      <c r="G32" s="108"/>
      <c r="H32" s="109"/>
      <c r="I32" s="110"/>
      <c r="J32" s="109"/>
      <c r="K32" s="110"/>
      <c r="L32" s="109"/>
      <c r="M32" s="110"/>
      <c r="N32" s="109"/>
      <c r="O32" s="110"/>
      <c r="P32" s="109"/>
      <c r="Q32" s="110"/>
      <c r="R32" s="111"/>
    </row>
    <row r="33" spans="1:41" x14ac:dyDescent="0.3">
      <c r="A33" s="97">
        <v>27</v>
      </c>
      <c r="B33" s="96">
        <v>124</v>
      </c>
      <c r="C33" s="6">
        <v>7</v>
      </c>
      <c r="D33" s="109">
        <v>5.645161290322581</v>
      </c>
      <c r="E33" s="108">
        <v>117</v>
      </c>
      <c r="F33" s="109">
        <v>94.354838709677423</v>
      </c>
      <c r="G33" s="108"/>
      <c r="H33" s="109"/>
      <c r="I33" s="110"/>
      <c r="J33" s="109"/>
      <c r="K33" s="110"/>
      <c r="L33" s="109"/>
      <c r="M33" s="110"/>
      <c r="N33" s="109"/>
      <c r="O33" s="110"/>
      <c r="P33" s="109"/>
      <c r="Q33" s="110"/>
      <c r="R33" s="111"/>
    </row>
    <row r="34" spans="1:41" x14ac:dyDescent="0.3">
      <c r="A34" s="97">
        <v>28</v>
      </c>
      <c r="B34" s="96">
        <v>104</v>
      </c>
      <c r="C34" s="6">
        <v>15</v>
      </c>
      <c r="D34" s="109">
        <v>14.423076923076923</v>
      </c>
      <c r="E34" s="108">
        <v>30</v>
      </c>
      <c r="F34" s="109">
        <v>28.846153846153847</v>
      </c>
      <c r="G34" s="108">
        <v>12</v>
      </c>
      <c r="H34" s="109">
        <v>11.538461538461538</v>
      </c>
      <c r="I34" s="108">
        <v>5</v>
      </c>
      <c r="J34" s="109">
        <v>4.8076923076923075</v>
      </c>
      <c r="K34" s="108">
        <v>6</v>
      </c>
      <c r="L34" s="109">
        <v>5.7692307692307692</v>
      </c>
      <c r="M34" s="108">
        <v>10</v>
      </c>
      <c r="N34" s="109">
        <v>9.615384615384615</v>
      </c>
      <c r="O34" s="108">
        <v>15</v>
      </c>
      <c r="P34" s="109">
        <v>14.423076923076923</v>
      </c>
      <c r="Q34" s="108">
        <v>11</v>
      </c>
      <c r="R34" s="111">
        <v>10.576923076923077</v>
      </c>
    </row>
    <row r="35" spans="1:41" x14ac:dyDescent="0.3">
      <c r="A35" s="97">
        <v>29</v>
      </c>
      <c r="B35" s="96">
        <v>58</v>
      </c>
      <c r="C35" s="6">
        <v>10</v>
      </c>
      <c r="D35" s="109">
        <v>17.241379310344829</v>
      </c>
      <c r="E35" s="108">
        <v>48</v>
      </c>
      <c r="F35" s="109">
        <v>82.758620689655174</v>
      </c>
      <c r="G35" s="108"/>
      <c r="H35" s="6"/>
      <c r="I35" s="112"/>
      <c r="J35" s="6"/>
      <c r="K35" s="112"/>
      <c r="L35" s="6"/>
      <c r="M35" s="112"/>
      <c r="N35" s="6"/>
      <c r="O35" s="112"/>
      <c r="P35" s="6"/>
      <c r="Q35" s="112"/>
      <c r="R35" s="96"/>
    </row>
    <row r="36" spans="1:41" x14ac:dyDescent="0.3">
      <c r="A36" s="97">
        <v>30</v>
      </c>
      <c r="B36" s="96">
        <v>133</v>
      </c>
      <c r="C36" s="6">
        <v>76</v>
      </c>
      <c r="D36" s="109">
        <v>57.142857142857146</v>
      </c>
      <c r="E36" s="108">
        <v>57</v>
      </c>
      <c r="F36" s="109">
        <v>42.857142857142854</v>
      </c>
      <c r="G36" s="108"/>
      <c r="H36" s="6"/>
      <c r="I36" s="112"/>
      <c r="J36" s="6"/>
      <c r="K36" s="112"/>
      <c r="L36" s="6"/>
      <c r="M36" s="112"/>
      <c r="N36" s="6"/>
      <c r="O36" s="112"/>
      <c r="P36" s="6"/>
      <c r="Q36" s="112"/>
      <c r="R36" s="96"/>
    </row>
    <row r="37" spans="1:41" x14ac:dyDescent="0.3">
      <c r="A37" s="97">
        <v>31</v>
      </c>
      <c r="B37" s="96">
        <v>137</v>
      </c>
      <c r="C37" s="6">
        <v>137</v>
      </c>
      <c r="D37" s="6">
        <v>100</v>
      </c>
      <c r="E37" s="108">
        <v>0</v>
      </c>
      <c r="F37" s="6">
        <v>0</v>
      </c>
      <c r="G37" s="108"/>
      <c r="H37" s="6"/>
      <c r="I37" s="112"/>
      <c r="J37" s="6"/>
      <c r="K37" s="112"/>
      <c r="L37" s="6"/>
      <c r="M37" s="112"/>
      <c r="N37" s="6"/>
      <c r="O37" s="112"/>
      <c r="P37" s="6"/>
      <c r="Q37" s="112"/>
      <c r="R37" s="96"/>
    </row>
    <row r="38" spans="1:41" x14ac:dyDescent="0.3">
      <c r="A38" s="97">
        <v>32</v>
      </c>
      <c r="B38" s="96">
        <v>134</v>
      </c>
      <c r="C38" s="6">
        <v>134</v>
      </c>
      <c r="D38" s="6">
        <v>100</v>
      </c>
      <c r="E38" s="108">
        <v>0</v>
      </c>
      <c r="F38" s="6">
        <v>0</v>
      </c>
      <c r="G38" s="108"/>
      <c r="H38" s="6"/>
      <c r="I38" s="112"/>
      <c r="J38" s="6"/>
      <c r="K38" s="112"/>
      <c r="L38" s="6"/>
      <c r="M38" s="112"/>
      <c r="N38" s="6"/>
      <c r="O38" s="112"/>
      <c r="P38" s="6"/>
      <c r="Q38" s="112"/>
      <c r="R38" s="96"/>
    </row>
    <row r="39" spans="1:41" x14ac:dyDescent="0.3">
      <c r="A39" s="97">
        <v>33</v>
      </c>
      <c r="B39" s="96">
        <v>102</v>
      </c>
      <c r="C39" s="6">
        <v>17</v>
      </c>
      <c r="D39" s="109">
        <v>16.666666666666668</v>
      </c>
      <c r="E39" s="108">
        <v>85</v>
      </c>
      <c r="F39" s="109">
        <v>83.333333333333329</v>
      </c>
      <c r="G39" s="108"/>
      <c r="H39" s="6"/>
      <c r="I39" s="112"/>
      <c r="J39" s="6"/>
      <c r="K39" s="112"/>
      <c r="L39" s="6"/>
      <c r="M39" s="112"/>
      <c r="N39" s="6"/>
      <c r="O39" s="112"/>
      <c r="P39" s="6"/>
      <c r="Q39" s="112"/>
      <c r="R39" s="96"/>
    </row>
    <row r="40" spans="1:41" x14ac:dyDescent="0.3">
      <c r="A40" s="117">
        <v>34</v>
      </c>
      <c r="B40" s="105">
        <v>131</v>
      </c>
      <c r="C40" s="14">
        <v>123</v>
      </c>
      <c r="D40" s="118">
        <v>93.89312977099236</v>
      </c>
      <c r="E40" s="119">
        <v>8</v>
      </c>
      <c r="F40" s="118">
        <v>6.106870229007634</v>
      </c>
      <c r="G40" s="119"/>
      <c r="H40" s="14"/>
      <c r="I40" s="104"/>
      <c r="J40" s="14"/>
      <c r="K40" s="104"/>
      <c r="L40" s="14"/>
      <c r="M40" s="104"/>
      <c r="N40" s="14"/>
      <c r="O40" s="104"/>
      <c r="P40" s="14"/>
      <c r="Q40" s="104"/>
      <c r="R40" s="105"/>
    </row>
    <row r="43" spans="1:41" ht="16.2" x14ac:dyDescent="0.35">
      <c r="A43" s="126" t="s">
        <v>1678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1"/>
      <c r="N43" s="120"/>
      <c r="O43" s="120"/>
      <c r="P43" s="120"/>
      <c r="Q43" s="120"/>
      <c r="R43" s="120"/>
      <c r="S43" s="120"/>
      <c r="T43" s="120"/>
      <c r="U43" s="120"/>
      <c r="V43" s="122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3"/>
      <c r="AH43" s="120"/>
      <c r="AI43" s="120"/>
      <c r="AJ43" s="120"/>
      <c r="AK43" s="120"/>
      <c r="AL43" s="120"/>
      <c r="AM43" s="120"/>
      <c r="AN43" s="120"/>
    </row>
    <row r="44" spans="1:41" ht="198" customHeight="1" x14ac:dyDescent="0.3">
      <c r="A44" s="120"/>
      <c r="B44" s="124"/>
      <c r="C44" s="124"/>
      <c r="D44" s="124"/>
      <c r="E44" s="124"/>
      <c r="F44" s="124"/>
      <c r="G44" s="135" t="s">
        <v>1328</v>
      </c>
      <c r="H44" s="135" t="s">
        <v>1329</v>
      </c>
      <c r="I44" s="135" t="s">
        <v>1330</v>
      </c>
      <c r="J44" s="135" t="s">
        <v>1331</v>
      </c>
      <c r="K44" s="135" t="s">
        <v>1332</v>
      </c>
      <c r="L44" s="136" t="s">
        <v>1333</v>
      </c>
      <c r="M44" s="136" t="s">
        <v>1334</v>
      </c>
      <c r="N44" s="137" t="s">
        <v>1335</v>
      </c>
      <c r="O44" s="135" t="s">
        <v>1336</v>
      </c>
      <c r="P44" s="135" t="s">
        <v>1337</v>
      </c>
      <c r="Q44" s="138" t="s">
        <v>1338</v>
      </c>
      <c r="R44" s="138" t="s">
        <v>1339</v>
      </c>
      <c r="S44" s="138" t="s">
        <v>1340</v>
      </c>
      <c r="T44" s="138" t="s">
        <v>1341</v>
      </c>
      <c r="U44" s="138" t="s">
        <v>1342</v>
      </c>
      <c r="V44" s="138" t="s">
        <v>1343</v>
      </c>
      <c r="W44" s="138" t="s">
        <v>1344</v>
      </c>
      <c r="X44" s="138" t="s">
        <v>1345</v>
      </c>
      <c r="Y44" s="135" t="s">
        <v>1346</v>
      </c>
      <c r="Z44" s="135" t="s">
        <v>1347</v>
      </c>
      <c r="AA44" s="135" t="s">
        <v>1348</v>
      </c>
      <c r="AB44" s="135" t="s">
        <v>1349</v>
      </c>
      <c r="AC44" s="135" t="s">
        <v>1350</v>
      </c>
      <c r="AD44" s="135" t="s">
        <v>1351</v>
      </c>
      <c r="AE44" s="135" t="s">
        <v>1352</v>
      </c>
      <c r="AF44" s="135" t="s">
        <v>1353</v>
      </c>
      <c r="AG44" s="135" t="s">
        <v>1354</v>
      </c>
      <c r="AH44" s="139" t="s">
        <v>1355</v>
      </c>
      <c r="AI44" s="135" t="s">
        <v>1356</v>
      </c>
      <c r="AJ44" s="135" t="s">
        <v>1357</v>
      </c>
      <c r="AK44" s="135" t="s">
        <v>1358</v>
      </c>
      <c r="AL44" s="136" t="s">
        <v>1359</v>
      </c>
      <c r="AM44" s="135" t="s">
        <v>1360</v>
      </c>
      <c r="AN44" s="135" t="s">
        <v>1361</v>
      </c>
      <c r="AO44" s="124"/>
    </row>
    <row r="45" spans="1:41" x14ac:dyDescent="0.3">
      <c r="A45" s="134" t="s">
        <v>1708</v>
      </c>
      <c r="B45" s="134"/>
      <c r="C45" s="134" t="s">
        <v>1709</v>
      </c>
      <c r="D45" s="134" t="s">
        <v>199</v>
      </c>
      <c r="E45" s="134" t="s">
        <v>1706</v>
      </c>
      <c r="F45" s="134" t="s">
        <v>1707</v>
      </c>
      <c r="G45" s="134">
        <v>1</v>
      </c>
      <c r="H45" s="134">
        <f t="shared" ref="H45:AN45" si="0">G45+1</f>
        <v>2</v>
      </c>
      <c r="I45" s="134">
        <f t="shared" si="0"/>
        <v>3</v>
      </c>
      <c r="J45" s="134">
        <f t="shared" si="0"/>
        <v>4</v>
      </c>
      <c r="K45" s="134">
        <f t="shared" si="0"/>
        <v>5</v>
      </c>
      <c r="L45" s="134">
        <f t="shared" si="0"/>
        <v>6</v>
      </c>
      <c r="M45" s="134">
        <f t="shared" si="0"/>
        <v>7</v>
      </c>
      <c r="N45" s="140">
        <f t="shared" si="0"/>
        <v>8</v>
      </c>
      <c r="O45" s="134">
        <f t="shared" si="0"/>
        <v>9</v>
      </c>
      <c r="P45" s="134">
        <f t="shared" si="0"/>
        <v>10</v>
      </c>
      <c r="Q45" s="134">
        <f t="shared" si="0"/>
        <v>11</v>
      </c>
      <c r="R45" s="134">
        <f t="shared" si="0"/>
        <v>12</v>
      </c>
      <c r="S45" s="134">
        <f t="shared" si="0"/>
        <v>13</v>
      </c>
      <c r="T45" s="134">
        <f t="shared" si="0"/>
        <v>14</v>
      </c>
      <c r="U45" s="134">
        <f t="shared" si="0"/>
        <v>15</v>
      </c>
      <c r="V45" s="134">
        <f t="shared" si="0"/>
        <v>16</v>
      </c>
      <c r="W45" s="134">
        <f t="shared" si="0"/>
        <v>17</v>
      </c>
      <c r="X45" s="134">
        <f t="shared" si="0"/>
        <v>18</v>
      </c>
      <c r="Y45" s="134">
        <f t="shared" si="0"/>
        <v>19</v>
      </c>
      <c r="Z45" s="134">
        <f t="shared" si="0"/>
        <v>20</v>
      </c>
      <c r="AA45" s="134">
        <f>Z45+1</f>
        <v>21</v>
      </c>
      <c r="AB45" s="134">
        <f t="shared" si="0"/>
        <v>22</v>
      </c>
      <c r="AC45" s="134">
        <f t="shared" si="0"/>
        <v>23</v>
      </c>
      <c r="AD45" s="134">
        <f t="shared" si="0"/>
        <v>24</v>
      </c>
      <c r="AE45" s="134">
        <f t="shared" si="0"/>
        <v>25</v>
      </c>
      <c r="AF45" s="134">
        <f t="shared" si="0"/>
        <v>26</v>
      </c>
      <c r="AG45" s="134">
        <f t="shared" si="0"/>
        <v>27</v>
      </c>
      <c r="AH45" s="134">
        <f t="shared" si="0"/>
        <v>28</v>
      </c>
      <c r="AI45" s="134">
        <f t="shared" si="0"/>
        <v>29</v>
      </c>
      <c r="AJ45" s="134">
        <f t="shared" si="0"/>
        <v>30</v>
      </c>
      <c r="AK45" s="134">
        <f t="shared" si="0"/>
        <v>31</v>
      </c>
      <c r="AL45" s="134">
        <f t="shared" si="0"/>
        <v>32</v>
      </c>
      <c r="AM45" s="134">
        <f t="shared" si="0"/>
        <v>33</v>
      </c>
      <c r="AN45" s="134">
        <f t="shared" si="0"/>
        <v>34</v>
      </c>
      <c r="AO45" s="125" t="s">
        <v>489</v>
      </c>
    </row>
    <row r="46" spans="1:41" x14ac:dyDescent="0.3">
      <c r="A46" s="122" t="s">
        <v>1362</v>
      </c>
      <c r="B46" s="122" t="s">
        <v>1363</v>
      </c>
      <c r="C46" s="122" t="s">
        <v>1364</v>
      </c>
      <c r="D46" s="141" t="s">
        <v>499</v>
      </c>
      <c r="E46" s="122" t="s">
        <v>1365</v>
      </c>
      <c r="F46" s="122" t="s">
        <v>1366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122">
        <v>0</v>
      </c>
      <c r="N46" s="123">
        <v>0</v>
      </c>
      <c r="O46" s="122">
        <v>1</v>
      </c>
      <c r="P46" s="122">
        <v>0</v>
      </c>
      <c r="Q46" s="122">
        <v>0</v>
      </c>
      <c r="R46" s="122">
        <v>0</v>
      </c>
      <c r="S46" s="122">
        <v>0</v>
      </c>
      <c r="T46" s="122">
        <v>0</v>
      </c>
      <c r="U46" s="122">
        <v>0</v>
      </c>
      <c r="V46" s="122">
        <v>1</v>
      </c>
      <c r="W46" s="122">
        <v>0</v>
      </c>
      <c r="X46" s="122">
        <v>1</v>
      </c>
      <c r="Y46" s="122">
        <v>0</v>
      </c>
      <c r="Z46" s="122">
        <v>1</v>
      </c>
      <c r="AA46" s="122">
        <v>0</v>
      </c>
      <c r="AB46" s="122">
        <v>0</v>
      </c>
      <c r="AC46" s="122">
        <v>0</v>
      </c>
      <c r="AD46" s="122">
        <v>1</v>
      </c>
      <c r="AE46" s="122">
        <v>0</v>
      </c>
      <c r="AF46" s="122">
        <v>0</v>
      </c>
      <c r="AG46" s="122">
        <v>1</v>
      </c>
      <c r="AH46" s="123">
        <v>0</v>
      </c>
      <c r="AI46" s="122"/>
      <c r="AJ46" s="122">
        <v>0</v>
      </c>
      <c r="AK46" s="122">
        <v>0</v>
      </c>
      <c r="AL46" s="122">
        <v>0</v>
      </c>
      <c r="AM46" s="122">
        <v>1</v>
      </c>
      <c r="AN46" s="122">
        <v>0</v>
      </c>
      <c r="AO46" s="122" t="s">
        <v>1367</v>
      </c>
    </row>
    <row r="47" spans="1:41" x14ac:dyDescent="0.3">
      <c r="A47" s="122" t="s">
        <v>1362</v>
      </c>
      <c r="B47" s="122" t="s">
        <v>1368</v>
      </c>
      <c r="C47" s="122" t="s">
        <v>1369</v>
      </c>
      <c r="D47" s="141" t="s">
        <v>499</v>
      </c>
      <c r="E47" s="122" t="s">
        <v>1365</v>
      </c>
      <c r="F47" s="122" t="s">
        <v>1366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122">
        <v>0</v>
      </c>
      <c r="N47" s="123">
        <v>0</v>
      </c>
      <c r="O47" s="122">
        <v>1</v>
      </c>
      <c r="P47" s="122">
        <v>1</v>
      </c>
      <c r="Q47" s="122">
        <v>0</v>
      </c>
      <c r="R47" s="122">
        <v>0</v>
      </c>
      <c r="S47" s="122">
        <v>0</v>
      </c>
      <c r="T47" s="122">
        <v>1</v>
      </c>
      <c r="U47" s="122">
        <v>0</v>
      </c>
      <c r="V47" s="122">
        <v>1</v>
      </c>
      <c r="W47" s="122">
        <v>0</v>
      </c>
      <c r="X47" s="122">
        <v>1</v>
      </c>
      <c r="Y47" s="122">
        <v>0</v>
      </c>
      <c r="Z47" s="122">
        <v>1</v>
      </c>
      <c r="AA47" s="122">
        <v>0</v>
      </c>
      <c r="AB47" s="122">
        <v>0</v>
      </c>
      <c r="AC47" s="122">
        <v>0</v>
      </c>
      <c r="AD47" s="122">
        <v>1</v>
      </c>
      <c r="AE47" s="122">
        <v>0</v>
      </c>
      <c r="AF47" s="122">
        <v>1</v>
      </c>
      <c r="AG47" s="122">
        <v>1</v>
      </c>
      <c r="AH47" s="123">
        <v>1</v>
      </c>
      <c r="AI47" s="122" t="s">
        <v>91</v>
      </c>
      <c r="AJ47" s="122">
        <v>1</v>
      </c>
      <c r="AK47" s="122">
        <v>0</v>
      </c>
      <c r="AL47" s="122">
        <v>0</v>
      </c>
      <c r="AM47" s="122">
        <v>0</v>
      </c>
      <c r="AN47" s="122">
        <v>0</v>
      </c>
      <c r="AO47" s="122"/>
    </row>
    <row r="48" spans="1:41" x14ac:dyDescent="0.3">
      <c r="A48" s="122" t="s">
        <v>1362</v>
      </c>
      <c r="B48" s="122" t="s">
        <v>1370</v>
      </c>
      <c r="C48" s="122" t="s">
        <v>1371</v>
      </c>
      <c r="D48" s="141" t="s">
        <v>499</v>
      </c>
      <c r="E48" s="122" t="s">
        <v>1365</v>
      </c>
      <c r="F48" s="122" t="s">
        <v>1366</v>
      </c>
      <c r="G48" s="122" t="s">
        <v>56</v>
      </c>
      <c r="H48" s="122"/>
      <c r="I48" s="122"/>
      <c r="J48" s="122"/>
      <c r="K48" s="122">
        <v>0</v>
      </c>
      <c r="L48" s="122">
        <v>0</v>
      </c>
      <c r="M48" s="122">
        <v>0</v>
      </c>
      <c r="N48" s="123">
        <v>0</v>
      </c>
      <c r="O48" s="122">
        <v>1</v>
      </c>
      <c r="P48" s="122">
        <v>0</v>
      </c>
      <c r="Q48" s="122">
        <v>0</v>
      </c>
      <c r="R48" s="122">
        <v>0</v>
      </c>
      <c r="S48" s="122">
        <v>0</v>
      </c>
      <c r="T48" s="122">
        <v>1</v>
      </c>
      <c r="U48" s="122" t="s">
        <v>1372</v>
      </c>
      <c r="V48" s="122">
        <v>1</v>
      </c>
      <c r="W48" s="122">
        <v>0</v>
      </c>
      <c r="X48" s="122">
        <v>1</v>
      </c>
      <c r="Y48" s="122">
        <v>0</v>
      </c>
      <c r="Z48" s="122">
        <v>1</v>
      </c>
      <c r="AA48" s="122">
        <v>0</v>
      </c>
      <c r="AB48" s="122">
        <v>0</v>
      </c>
      <c r="AC48" s="122">
        <v>0</v>
      </c>
      <c r="AD48" s="122">
        <v>1</v>
      </c>
      <c r="AE48" s="122">
        <v>0</v>
      </c>
      <c r="AF48" s="122">
        <v>1</v>
      </c>
      <c r="AG48" s="122">
        <v>1</v>
      </c>
      <c r="AH48" s="123">
        <v>1</v>
      </c>
      <c r="AI48" s="122" t="s">
        <v>56</v>
      </c>
      <c r="AJ48" s="122">
        <v>1</v>
      </c>
      <c r="AK48" s="122">
        <v>0</v>
      </c>
      <c r="AL48" s="122">
        <v>0</v>
      </c>
      <c r="AM48" s="122"/>
      <c r="AN48" s="122">
        <v>0</v>
      </c>
      <c r="AO48" s="122"/>
    </row>
    <row r="49" spans="1:41" x14ac:dyDescent="0.3">
      <c r="A49" s="122" t="s">
        <v>1362</v>
      </c>
      <c r="B49" s="122" t="s">
        <v>1373</v>
      </c>
      <c r="C49" s="122" t="s">
        <v>1374</v>
      </c>
      <c r="D49" s="141" t="s">
        <v>499</v>
      </c>
      <c r="E49" s="122" t="s">
        <v>1365</v>
      </c>
      <c r="F49" s="122" t="s">
        <v>1366</v>
      </c>
      <c r="G49" s="122" t="s">
        <v>91</v>
      </c>
      <c r="H49" s="122">
        <v>0</v>
      </c>
      <c r="I49" s="122" t="s">
        <v>91</v>
      </c>
      <c r="J49" s="122">
        <v>0</v>
      </c>
      <c r="K49" s="122">
        <v>0</v>
      </c>
      <c r="L49" s="122">
        <v>0</v>
      </c>
      <c r="M49" s="122" t="s">
        <v>91</v>
      </c>
      <c r="N49" s="123" t="s">
        <v>91</v>
      </c>
      <c r="O49" s="122">
        <v>0</v>
      </c>
      <c r="P49" s="122">
        <v>1</v>
      </c>
      <c r="Q49" s="122">
        <v>0</v>
      </c>
      <c r="R49" s="122">
        <v>0</v>
      </c>
      <c r="S49" s="122">
        <v>0</v>
      </c>
      <c r="T49" s="122">
        <v>1</v>
      </c>
      <c r="U49" s="122">
        <v>0</v>
      </c>
      <c r="V49" s="122">
        <v>1</v>
      </c>
      <c r="W49" s="122">
        <v>0</v>
      </c>
      <c r="X49" s="122">
        <v>1</v>
      </c>
      <c r="Y49" s="122">
        <v>0</v>
      </c>
      <c r="Z49" s="122">
        <v>1</v>
      </c>
      <c r="AA49" s="122">
        <v>0</v>
      </c>
      <c r="AB49" s="122" t="s">
        <v>91</v>
      </c>
      <c r="AC49" s="122" t="s">
        <v>91</v>
      </c>
      <c r="AD49" s="122">
        <v>1</v>
      </c>
      <c r="AE49" s="122">
        <v>0</v>
      </c>
      <c r="AF49" s="122">
        <v>0</v>
      </c>
      <c r="AG49" s="122">
        <v>0</v>
      </c>
      <c r="AH49" s="123">
        <v>6</v>
      </c>
      <c r="AI49" s="122" t="s">
        <v>91</v>
      </c>
      <c r="AJ49" s="122">
        <v>0</v>
      </c>
      <c r="AK49" s="122">
        <v>0</v>
      </c>
      <c r="AL49" s="122">
        <v>0</v>
      </c>
      <c r="AM49" s="122">
        <v>1</v>
      </c>
      <c r="AN49" s="122">
        <v>0</v>
      </c>
      <c r="AO49" s="122"/>
    </row>
    <row r="50" spans="1:41" x14ac:dyDescent="0.3">
      <c r="A50" s="122" t="s">
        <v>1362</v>
      </c>
      <c r="B50" s="122" t="s">
        <v>1375</v>
      </c>
      <c r="C50" s="122" t="s">
        <v>1376</v>
      </c>
      <c r="D50" s="141" t="s">
        <v>499</v>
      </c>
      <c r="E50" s="122" t="s">
        <v>1365</v>
      </c>
      <c r="F50" s="122" t="s">
        <v>1366</v>
      </c>
      <c r="G50" s="122" t="s">
        <v>56</v>
      </c>
      <c r="H50" s="122"/>
      <c r="I50" s="122"/>
      <c r="J50" s="122"/>
      <c r="K50" s="122">
        <v>0</v>
      </c>
      <c r="L50" s="122">
        <v>0</v>
      </c>
      <c r="M50" s="122">
        <v>0</v>
      </c>
      <c r="N50" s="123">
        <v>0</v>
      </c>
      <c r="O50" s="122">
        <v>1</v>
      </c>
      <c r="P50" s="122">
        <v>0</v>
      </c>
      <c r="Q50" s="122">
        <v>0</v>
      </c>
      <c r="R50" s="122">
        <v>0</v>
      </c>
      <c r="S50" s="122">
        <v>1</v>
      </c>
      <c r="T50" s="122">
        <v>1</v>
      </c>
      <c r="U50" s="122" t="s">
        <v>1377</v>
      </c>
      <c r="V50" s="122">
        <v>1</v>
      </c>
      <c r="W50" s="122">
        <v>0</v>
      </c>
      <c r="X50" s="122">
        <v>1</v>
      </c>
      <c r="Y50" s="122">
        <v>0</v>
      </c>
      <c r="Z50" s="122" t="s">
        <v>1377</v>
      </c>
      <c r="AA50" s="122">
        <v>0</v>
      </c>
      <c r="AB50" s="122">
        <v>0</v>
      </c>
      <c r="AC50" s="122">
        <v>0</v>
      </c>
      <c r="AD50" s="122">
        <v>1</v>
      </c>
      <c r="AE50" s="122">
        <v>0</v>
      </c>
      <c r="AF50" s="122">
        <v>1</v>
      </c>
      <c r="AG50" s="122">
        <v>1</v>
      </c>
      <c r="AH50" s="123">
        <v>6</v>
      </c>
      <c r="AI50" s="122">
        <v>1</v>
      </c>
      <c r="AJ50" s="122">
        <v>0</v>
      </c>
      <c r="AK50" s="122">
        <v>0</v>
      </c>
      <c r="AL50" s="122">
        <v>0</v>
      </c>
      <c r="AM50" s="122">
        <v>1</v>
      </c>
      <c r="AN50" s="122">
        <v>0</v>
      </c>
      <c r="AO50" s="122"/>
    </row>
    <row r="51" spans="1:41" x14ac:dyDescent="0.3">
      <c r="A51" s="122" t="s">
        <v>1362</v>
      </c>
      <c r="B51" s="122" t="s">
        <v>1378</v>
      </c>
      <c r="C51" s="122" t="s">
        <v>1379</v>
      </c>
      <c r="D51" s="141" t="s">
        <v>499</v>
      </c>
      <c r="E51" s="122" t="s">
        <v>1365</v>
      </c>
      <c r="F51" s="122" t="s">
        <v>1366</v>
      </c>
      <c r="G51" s="122">
        <v>0</v>
      </c>
      <c r="H51" s="122" t="s">
        <v>91</v>
      </c>
      <c r="I51" s="122" t="s">
        <v>91</v>
      </c>
      <c r="J51" s="122" t="s">
        <v>91</v>
      </c>
      <c r="K51" s="122">
        <v>0</v>
      </c>
      <c r="L51" s="122">
        <v>0</v>
      </c>
      <c r="M51" s="122">
        <v>0</v>
      </c>
      <c r="N51" s="123">
        <v>0</v>
      </c>
      <c r="O51" s="122">
        <v>1</v>
      </c>
      <c r="P51" s="122">
        <v>1</v>
      </c>
      <c r="Q51" s="122">
        <v>0</v>
      </c>
      <c r="R51" s="122">
        <v>0</v>
      </c>
      <c r="S51" s="122">
        <v>0</v>
      </c>
      <c r="T51" s="122">
        <v>1</v>
      </c>
      <c r="U51" s="122">
        <v>0</v>
      </c>
      <c r="V51" s="122">
        <v>1</v>
      </c>
      <c r="W51" s="122">
        <v>0</v>
      </c>
      <c r="X51" s="122">
        <v>1</v>
      </c>
      <c r="Y51" s="122">
        <v>0</v>
      </c>
      <c r="Z51" s="122" t="s">
        <v>56</v>
      </c>
      <c r="AA51" s="122">
        <v>0</v>
      </c>
      <c r="AB51" s="122">
        <v>0</v>
      </c>
      <c r="AC51" s="122">
        <v>0</v>
      </c>
      <c r="AD51" s="122">
        <v>1</v>
      </c>
      <c r="AE51" s="122">
        <v>0</v>
      </c>
      <c r="AF51" s="122" t="s">
        <v>1380</v>
      </c>
      <c r="AG51" s="122">
        <v>1</v>
      </c>
      <c r="AH51" s="123">
        <v>9</v>
      </c>
      <c r="AI51" s="122" t="s">
        <v>91</v>
      </c>
      <c r="AJ51" s="122">
        <v>0</v>
      </c>
      <c r="AK51" s="122">
        <v>0</v>
      </c>
      <c r="AL51" s="122">
        <v>0</v>
      </c>
      <c r="AM51" s="122">
        <v>1</v>
      </c>
      <c r="AN51" s="122">
        <v>0</v>
      </c>
      <c r="AO51" s="122" t="s">
        <v>1381</v>
      </c>
    </row>
    <row r="52" spans="1:41" x14ac:dyDescent="0.3">
      <c r="A52" s="122" t="s">
        <v>1362</v>
      </c>
      <c r="B52" s="122" t="s">
        <v>1382</v>
      </c>
      <c r="C52" s="122" t="s">
        <v>1383</v>
      </c>
      <c r="D52" s="141" t="s">
        <v>499</v>
      </c>
      <c r="E52" s="122" t="s">
        <v>1365</v>
      </c>
      <c r="F52" s="122" t="s">
        <v>1366</v>
      </c>
      <c r="G52" s="122">
        <v>0</v>
      </c>
      <c r="H52" s="122">
        <v>0</v>
      </c>
      <c r="I52" s="122">
        <v>0</v>
      </c>
      <c r="J52" s="122" t="s">
        <v>1377</v>
      </c>
      <c r="K52" s="122">
        <v>0</v>
      </c>
      <c r="L52" s="122">
        <v>0</v>
      </c>
      <c r="M52" s="122">
        <v>0</v>
      </c>
      <c r="N52" s="123">
        <v>0</v>
      </c>
      <c r="O52" s="122">
        <v>0</v>
      </c>
      <c r="P52" s="122">
        <v>1</v>
      </c>
      <c r="Q52" s="122">
        <v>0</v>
      </c>
      <c r="R52" s="122">
        <v>0</v>
      </c>
      <c r="S52" s="122">
        <v>0</v>
      </c>
      <c r="T52" s="122">
        <v>1</v>
      </c>
      <c r="U52" s="122" t="s">
        <v>1377</v>
      </c>
      <c r="V52" s="122">
        <v>1</v>
      </c>
      <c r="W52" s="122">
        <v>0</v>
      </c>
      <c r="X52" s="122">
        <v>1</v>
      </c>
      <c r="Y52" s="122">
        <v>0</v>
      </c>
      <c r="Z52" s="122">
        <v>1</v>
      </c>
      <c r="AA52" s="122">
        <v>0</v>
      </c>
      <c r="AB52" s="122">
        <v>0</v>
      </c>
      <c r="AC52" s="122">
        <v>0</v>
      </c>
      <c r="AD52" s="122" t="s">
        <v>1372</v>
      </c>
      <c r="AE52" s="122">
        <v>0</v>
      </c>
      <c r="AF52" s="122">
        <v>1</v>
      </c>
      <c r="AG52" s="122">
        <v>0</v>
      </c>
      <c r="AH52" s="123">
        <v>1</v>
      </c>
      <c r="AI52" s="122" t="s">
        <v>1384</v>
      </c>
      <c r="AJ52" s="122">
        <v>1</v>
      </c>
      <c r="AK52" s="122">
        <v>0</v>
      </c>
      <c r="AL52" s="122">
        <v>0</v>
      </c>
      <c r="AM52" s="122">
        <v>1</v>
      </c>
      <c r="AN52" s="122">
        <v>0</v>
      </c>
      <c r="AO52" s="122" t="s">
        <v>1381</v>
      </c>
    </row>
    <row r="53" spans="1:41" x14ac:dyDescent="0.3">
      <c r="A53" s="122" t="s">
        <v>1362</v>
      </c>
      <c r="B53" s="122" t="s">
        <v>1385</v>
      </c>
      <c r="C53" s="122" t="s">
        <v>1386</v>
      </c>
      <c r="D53" s="141" t="s">
        <v>499</v>
      </c>
      <c r="E53" s="122" t="s">
        <v>1365</v>
      </c>
      <c r="F53" s="122" t="s">
        <v>1366</v>
      </c>
      <c r="G53" s="122">
        <v>0</v>
      </c>
      <c r="H53" s="122">
        <v>0</v>
      </c>
      <c r="I53" s="122">
        <v>0</v>
      </c>
      <c r="J53" s="122">
        <v>0</v>
      </c>
      <c r="K53" s="122">
        <v>0</v>
      </c>
      <c r="L53" s="122">
        <v>0</v>
      </c>
      <c r="M53" s="122">
        <v>0</v>
      </c>
      <c r="N53" s="123">
        <v>0</v>
      </c>
      <c r="O53" s="122">
        <v>0</v>
      </c>
      <c r="P53" s="122">
        <v>0</v>
      </c>
      <c r="Q53" s="122">
        <v>0</v>
      </c>
      <c r="R53" s="122">
        <v>0</v>
      </c>
      <c r="S53" s="122">
        <v>1</v>
      </c>
      <c r="T53" s="122">
        <v>1</v>
      </c>
      <c r="U53" s="122">
        <v>0</v>
      </c>
      <c r="V53" s="122">
        <v>1</v>
      </c>
      <c r="W53" s="122">
        <v>0</v>
      </c>
      <c r="X53" s="122">
        <v>1</v>
      </c>
      <c r="Y53" s="122">
        <v>0</v>
      </c>
      <c r="Z53" s="122">
        <v>0</v>
      </c>
      <c r="AA53" s="122">
        <v>0</v>
      </c>
      <c r="AB53" s="122">
        <v>0</v>
      </c>
      <c r="AC53" s="122" t="s">
        <v>1377</v>
      </c>
      <c r="AD53" s="122">
        <v>1</v>
      </c>
      <c r="AE53" s="122">
        <v>0</v>
      </c>
      <c r="AF53" s="122">
        <v>1</v>
      </c>
      <c r="AG53" s="122">
        <v>1</v>
      </c>
      <c r="AH53" s="123">
        <v>2</v>
      </c>
      <c r="AI53" s="122"/>
      <c r="AJ53" s="122">
        <v>0</v>
      </c>
      <c r="AK53" s="122">
        <v>0</v>
      </c>
      <c r="AL53" s="122">
        <v>0</v>
      </c>
      <c r="AM53" s="122">
        <v>1</v>
      </c>
      <c r="AN53" s="122">
        <v>0</v>
      </c>
      <c r="AO53" s="122"/>
    </row>
    <row r="54" spans="1:41" x14ac:dyDescent="0.3">
      <c r="A54" s="122" t="s">
        <v>1362</v>
      </c>
      <c r="B54" s="122" t="s">
        <v>1387</v>
      </c>
      <c r="C54" s="122" t="s">
        <v>1388</v>
      </c>
      <c r="D54" s="141" t="s">
        <v>499</v>
      </c>
      <c r="E54" s="122" t="s">
        <v>1365</v>
      </c>
      <c r="F54" s="122" t="s">
        <v>1366</v>
      </c>
      <c r="G54" s="122">
        <v>0</v>
      </c>
      <c r="H54" s="122">
        <v>0</v>
      </c>
      <c r="I54" s="122">
        <v>0</v>
      </c>
      <c r="J54" s="122">
        <v>0</v>
      </c>
      <c r="K54" s="122">
        <v>0</v>
      </c>
      <c r="L54" s="122">
        <v>0</v>
      </c>
      <c r="M54" s="122">
        <v>0</v>
      </c>
      <c r="N54" s="123">
        <v>0</v>
      </c>
      <c r="O54" s="122">
        <v>1</v>
      </c>
      <c r="P54" s="122">
        <v>0</v>
      </c>
      <c r="Q54" s="122">
        <v>0</v>
      </c>
      <c r="R54" s="122">
        <v>0</v>
      </c>
      <c r="S54" s="122">
        <v>1</v>
      </c>
      <c r="T54" s="122">
        <v>1</v>
      </c>
      <c r="U54" s="122">
        <v>0</v>
      </c>
      <c r="V54" s="122">
        <v>1</v>
      </c>
      <c r="W54" s="122">
        <v>0</v>
      </c>
      <c r="X54" s="122">
        <v>1</v>
      </c>
      <c r="Y54" s="122">
        <v>0</v>
      </c>
      <c r="Z54" s="122" t="s">
        <v>91</v>
      </c>
      <c r="AA54" s="122">
        <v>0</v>
      </c>
      <c r="AB54" s="122">
        <v>0</v>
      </c>
      <c r="AC54" s="122">
        <v>0</v>
      </c>
      <c r="AD54" s="122">
        <v>1</v>
      </c>
      <c r="AE54" s="122">
        <v>1</v>
      </c>
      <c r="AF54" s="122">
        <v>0</v>
      </c>
      <c r="AG54" s="122">
        <v>1</v>
      </c>
      <c r="AH54" s="123">
        <v>6</v>
      </c>
      <c r="AI54" s="122" t="s">
        <v>91</v>
      </c>
      <c r="AJ54" s="122">
        <v>1</v>
      </c>
      <c r="AK54" s="122">
        <v>0</v>
      </c>
      <c r="AL54" s="122">
        <v>0</v>
      </c>
      <c r="AM54" s="122">
        <v>0</v>
      </c>
      <c r="AN54" s="122">
        <v>0</v>
      </c>
      <c r="AO54" s="122"/>
    </row>
    <row r="55" spans="1:41" x14ac:dyDescent="0.3">
      <c r="A55" s="122" t="s">
        <v>1362</v>
      </c>
      <c r="B55" s="122" t="s">
        <v>1389</v>
      </c>
      <c r="C55" s="122" t="s">
        <v>1390</v>
      </c>
      <c r="D55" s="141" t="s">
        <v>499</v>
      </c>
      <c r="E55" s="122" t="s">
        <v>1365</v>
      </c>
      <c r="F55" s="122" t="s">
        <v>1366</v>
      </c>
      <c r="G55" s="122"/>
      <c r="H55" s="122">
        <v>0</v>
      </c>
      <c r="I55" s="122">
        <v>0</v>
      </c>
      <c r="J55" s="122">
        <v>0</v>
      </c>
      <c r="K55" s="122">
        <v>0</v>
      </c>
      <c r="L55" s="122">
        <v>0</v>
      </c>
      <c r="M55" s="122">
        <v>0</v>
      </c>
      <c r="N55" s="123">
        <v>0</v>
      </c>
      <c r="O55" s="122">
        <v>1</v>
      </c>
      <c r="P55" s="122">
        <v>0</v>
      </c>
      <c r="Q55" s="122">
        <v>0</v>
      </c>
      <c r="R55" s="122">
        <v>0</v>
      </c>
      <c r="S55" s="122">
        <v>0</v>
      </c>
      <c r="T55" s="122">
        <v>1</v>
      </c>
      <c r="U55" s="122">
        <v>0</v>
      </c>
      <c r="V55" s="122">
        <v>1</v>
      </c>
      <c r="W55" s="122">
        <v>0</v>
      </c>
      <c r="X55" s="122">
        <v>1</v>
      </c>
      <c r="Y55" s="122">
        <v>0</v>
      </c>
      <c r="Z55" s="122">
        <v>0</v>
      </c>
      <c r="AA55" s="122">
        <v>0</v>
      </c>
      <c r="AB55" s="122">
        <v>0</v>
      </c>
      <c r="AC55" s="122">
        <v>1</v>
      </c>
      <c r="AD55" s="122">
        <v>1</v>
      </c>
      <c r="AE55" s="122">
        <v>0</v>
      </c>
      <c r="AF55" s="122">
        <v>1</v>
      </c>
      <c r="AG55" s="122">
        <v>1</v>
      </c>
      <c r="AH55" s="123">
        <v>6</v>
      </c>
      <c r="AI55" s="122"/>
      <c r="AJ55" s="122">
        <v>1</v>
      </c>
      <c r="AK55" s="122">
        <v>0</v>
      </c>
      <c r="AL55" s="122">
        <v>0</v>
      </c>
      <c r="AM55" s="122">
        <v>0</v>
      </c>
      <c r="AN55" s="122">
        <v>0</v>
      </c>
      <c r="AO55" s="122"/>
    </row>
    <row r="56" spans="1:41" x14ac:dyDescent="0.3">
      <c r="A56" s="122" t="s">
        <v>1362</v>
      </c>
      <c r="B56" s="122" t="s">
        <v>1391</v>
      </c>
      <c r="C56" s="122" t="s">
        <v>1392</v>
      </c>
      <c r="D56" s="141" t="s">
        <v>499</v>
      </c>
      <c r="E56" s="122" t="s">
        <v>1365</v>
      </c>
      <c r="F56" s="122" t="s">
        <v>1393</v>
      </c>
      <c r="G56" s="122"/>
      <c r="H56" s="122"/>
      <c r="I56" s="122"/>
      <c r="J56" s="122"/>
      <c r="K56" s="122">
        <v>0</v>
      </c>
      <c r="L56" s="122">
        <v>0</v>
      </c>
      <c r="M56" s="122">
        <v>0</v>
      </c>
      <c r="N56" s="123">
        <v>0</v>
      </c>
      <c r="O56" s="122">
        <v>1</v>
      </c>
      <c r="P56" s="122">
        <v>0</v>
      </c>
      <c r="Q56" s="122">
        <v>0</v>
      </c>
      <c r="R56" s="122">
        <v>0</v>
      </c>
      <c r="S56" s="122">
        <v>0</v>
      </c>
      <c r="T56" s="122">
        <v>0</v>
      </c>
      <c r="U56" s="122">
        <v>0</v>
      </c>
      <c r="V56" s="122">
        <v>1</v>
      </c>
      <c r="W56" s="122">
        <v>0</v>
      </c>
      <c r="X56" s="122">
        <v>1</v>
      </c>
      <c r="Y56" s="122">
        <v>0</v>
      </c>
      <c r="Z56" s="122">
        <v>0</v>
      </c>
      <c r="AA56" s="122">
        <v>0</v>
      </c>
      <c r="AB56" s="122">
        <v>0</v>
      </c>
      <c r="AC56" s="122">
        <v>0</v>
      </c>
      <c r="AD56" s="122">
        <v>1</v>
      </c>
      <c r="AE56" s="122">
        <v>0</v>
      </c>
      <c r="AF56" s="122">
        <v>0</v>
      </c>
      <c r="AG56" s="122">
        <v>1</v>
      </c>
      <c r="AH56" s="123">
        <v>4</v>
      </c>
      <c r="AI56" s="122">
        <v>0</v>
      </c>
      <c r="AJ56" s="122">
        <v>0</v>
      </c>
      <c r="AK56" s="122">
        <v>0</v>
      </c>
      <c r="AL56" s="122">
        <v>0</v>
      </c>
      <c r="AM56" s="122">
        <v>1</v>
      </c>
      <c r="AN56" s="122" t="s">
        <v>56</v>
      </c>
      <c r="AO56" s="122"/>
    </row>
    <row r="57" spans="1:41" x14ac:dyDescent="0.3">
      <c r="A57" s="122" t="s">
        <v>1362</v>
      </c>
      <c r="B57" s="122" t="s">
        <v>1394</v>
      </c>
      <c r="C57" s="122" t="s">
        <v>1395</v>
      </c>
      <c r="D57" s="141" t="s">
        <v>499</v>
      </c>
      <c r="E57" s="122" t="s">
        <v>1365</v>
      </c>
      <c r="F57" s="122" t="s">
        <v>1366</v>
      </c>
      <c r="G57" s="122">
        <v>0</v>
      </c>
      <c r="H57" s="122">
        <v>0</v>
      </c>
      <c r="I57" s="122">
        <v>1</v>
      </c>
      <c r="J57" s="122">
        <v>0</v>
      </c>
      <c r="K57" s="122">
        <v>0</v>
      </c>
      <c r="L57" s="122">
        <v>0</v>
      </c>
      <c r="M57" s="122">
        <v>0</v>
      </c>
      <c r="N57" s="123">
        <v>0</v>
      </c>
      <c r="O57" s="122">
        <v>1</v>
      </c>
      <c r="P57" s="122">
        <v>0</v>
      </c>
      <c r="Q57" s="122">
        <v>0</v>
      </c>
      <c r="R57" s="122">
        <v>0</v>
      </c>
      <c r="S57" s="122">
        <v>0</v>
      </c>
      <c r="T57" s="122">
        <v>1</v>
      </c>
      <c r="U57" s="122">
        <v>0</v>
      </c>
      <c r="V57" s="122">
        <v>1</v>
      </c>
      <c r="W57" s="122">
        <v>0</v>
      </c>
      <c r="X57" s="122">
        <v>1</v>
      </c>
      <c r="Y57" s="122">
        <v>0</v>
      </c>
      <c r="Z57" s="122">
        <v>1</v>
      </c>
      <c r="AA57" s="122">
        <v>0</v>
      </c>
      <c r="AB57" s="122">
        <v>0</v>
      </c>
      <c r="AC57" s="122">
        <v>0</v>
      </c>
      <c r="AD57" s="122">
        <v>1</v>
      </c>
      <c r="AE57" s="122">
        <v>0</v>
      </c>
      <c r="AF57" s="122">
        <v>0</v>
      </c>
      <c r="AG57" s="122">
        <v>1</v>
      </c>
      <c r="AH57" s="123">
        <v>9</v>
      </c>
      <c r="AI57" s="122">
        <v>1</v>
      </c>
      <c r="AJ57" s="122">
        <v>0</v>
      </c>
      <c r="AK57" s="122">
        <v>0</v>
      </c>
      <c r="AL57" s="122">
        <v>0</v>
      </c>
      <c r="AM57" s="122">
        <v>0</v>
      </c>
      <c r="AN57" s="122">
        <v>0</v>
      </c>
      <c r="AO57" s="122" t="s">
        <v>1681</v>
      </c>
    </row>
    <row r="58" spans="1:41" x14ac:dyDescent="0.3">
      <c r="A58" s="122" t="s">
        <v>1362</v>
      </c>
      <c r="B58" s="122" t="s">
        <v>1396</v>
      </c>
      <c r="C58" s="122" t="s">
        <v>1397</v>
      </c>
      <c r="D58" s="141" t="s">
        <v>499</v>
      </c>
      <c r="E58" s="122" t="s">
        <v>1365</v>
      </c>
      <c r="F58" s="122" t="s">
        <v>1393</v>
      </c>
      <c r="G58" s="122">
        <v>0</v>
      </c>
      <c r="H58" s="122">
        <v>0</v>
      </c>
      <c r="I58" s="122">
        <v>0</v>
      </c>
      <c r="J58" s="122">
        <v>0</v>
      </c>
      <c r="K58" s="122">
        <v>0</v>
      </c>
      <c r="L58" s="122">
        <v>0</v>
      </c>
      <c r="M58" s="122">
        <v>0</v>
      </c>
      <c r="N58" s="123"/>
      <c r="O58" s="122">
        <v>1</v>
      </c>
      <c r="P58" s="122">
        <v>0</v>
      </c>
      <c r="Q58" s="122">
        <v>0</v>
      </c>
      <c r="R58" s="122">
        <v>0</v>
      </c>
      <c r="S58" s="122">
        <v>1</v>
      </c>
      <c r="T58" s="122">
        <v>1</v>
      </c>
      <c r="U58" s="122">
        <v>0</v>
      </c>
      <c r="V58" s="122">
        <v>1</v>
      </c>
      <c r="W58" s="122">
        <v>0</v>
      </c>
      <c r="X58" s="122">
        <v>1</v>
      </c>
      <c r="Y58" s="122">
        <v>0</v>
      </c>
      <c r="Z58" s="122">
        <v>0</v>
      </c>
      <c r="AA58" s="122">
        <v>0</v>
      </c>
      <c r="AB58" s="122">
        <v>0</v>
      </c>
      <c r="AC58" s="122"/>
      <c r="AD58" s="122">
        <v>1</v>
      </c>
      <c r="AE58" s="122">
        <v>1</v>
      </c>
      <c r="AF58" s="122">
        <v>1</v>
      </c>
      <c r="AG58" s="122">
        <v>1</v>
      </c>
      <c r="AH58" s="123" t="s">
        <v>1398</v>
      </c>
      <c r="AI58" s="122">
        <v>0</v>
      </c>
      <c r="AJ58" s="122">
        <v>1</v>
      </c>
      <c r="AK58" s="122">
        <v>0</v>
      </c>
      <c r="AL58" s="122" t="s">
        <v>56</v>
      </c>
      <c r="AM58" s="122">
        <v>1</v>
      </c>
      <c r="AN58" s="122"/>
      <c r="AO58" s="122"/>
    </row>
    <row r="59" spans="1:41" x14ac:dyDescent="0.3">
      <c r="A59" s="122" t="s">
        <v>1362</v>
      </c>
      <c r="B59" s="122" t="s">
        <v>1399</v>
      </c>
      <c r="C59" s="122" t="s">
        <v>1400</v>
      </c>
      <c r="D59" s="141" t="s">
        <v>499</v>
      </c>
      <c r="E59" s="122" t="s">
        <v>1365</v>
      </c>
      <c r="F59" s="122" t="s">
        <v>1366</v>
      </c>
      <c r="G59" s="122">
        <v>0</v>
      </c>
      <c r="H59" s="122">
        <v>0</v>
      </c>
      <c r="I59" s="122">
        <v>0</v>
      </c>
      <c r="J59" s="122">
        <v>0</v>
      </c>
      <c r="K59" s="122">
        <v>0</v>
      </c>
      <c r="L59" s="122">
        <v>0</v>
      </c>
      <c r="M59" s="122">
        <v>0</v>
      </c>
      <c r="N59" s="123">
        <v>0</v>
      </c>
      <c r="O59" s="122">
        <v>2</v>
      </c>
      <c r="P59" s="122">
        <v>0</v>
      </c>
      <c r="Q59" s="122">
        <v>0</v>
      </c>
      <c r="R59" s="122">
        <v>0</v>
      </c>
      <c r="S59" s="122">
        <v>0</v>
      </c>
      <c r="T59" s="122">
        <v>0</v>
      </c>
      <c r="U59" s="122">
        <v>0</v>
      </c>
      <c r="V59" s="122">
        <v>1</v>
      </c>
      <c r="W59" s="122">
        <v>0</v>
      </c>
      <c r="X59" s="122">
        <v>1</v>
      </c>
      <c r="Y59" s="122">
        <v>0</v>
      </c>
      <c r="Z59" s="122">
        <v>1</v>
      </c>
      <c r="AA59" s="122">
        <v>0</v>
      </c>
      <c r="AB59" s="122">
        <v>0</v>
      </c>
      <c r="AC59" s="122">
        <v>0</v>
      </c>
      <c r="AD59" s="122">
        <v>1</v>
      </c>
      <c r="AE59" s="122">
        <v>0</v>
      </c>
      <c r="AF59" s="122">
        <v>0</v>
      </c>
      <c r="AG59" s="122">
        <v>1</v>
      </c>
      <c r="AH59" s="123">
        <v>9</v>
      </c>
      <c r="AI59" s="122">
        <v>1</v>
      </c>
      <c r="AJ59" s="122">
        <v>0</v>
      </c>
      <c r="AK59" s="122">
        <v>0</v>
      </c>
      <c r="AL59" s="122">
        <v>0</v>
      </c>
      <c r="AM59" s="122">
        <v>1</v>
      </c>
      <c r="AN59" s="122">
        <v>0</v>
      </c>
      <c r="AO59" s="122"/>
    </row>
    <row r="60" spans="1:41" x14ac:dyDescent="0.3">
      <c r="A60" s="122" t="s">
        <v>1362</v>
      </c>
      <c r="B60" s="122" t="s">
        <v>1401</v>
      </c>
      <c r="C60" s="122" t="s">
        <v>1402</v>
      </c>
      <c r="D60" s="141" t="s">
        <v>499</v>
      </c>
      <c r="E60" s="122" t="s">
        <v>1365</v>
      </c>
      <c r="F60" s="122" t="s">
        <v>1393</v>
      </c>
      <c r="G60" s="122">
        <v>0</v>
      </c>
      <c r="H60" s="122">
        <v>0</v>
      </c>
      <c r="I60" s="122">
        <v>0</v>
      </c>
      <c r="J60" s="122">
        <v>0</v>
      </c>
      <c r="K60" s="122">
        <v>0</v>
      </c>
      <c r="L60" s="122">
        <v>0</v>
      </c>
      <c r="M60" s="122">
        <v>0</v>
      </c>
      <c r="N60" s="123">
        <v>0</v>
      </c>
      <c r="O60" s="122">
        <v>0</v>
      </c>
      <c r="P60" s="122">
        <v>0</v>
      </c>
      <c r="Q60" s="122">
        <v>0</v>
      </c>
      <c r="R60" s="122">
        <v>0</v>
      </c>
      <c r="S60" s="122">
        <v>0</v>
      </c>
      <c r="T60" s="122">
        <v>1</v>
      </c>
      <c r="U60" s="122">
        <v>0</v>
      </c>
      <c r="V60" s="122">
        <v>1</v>
      </c>
      <c r="W60" s="122">
        <v>0</v>
      </c>
      <c r="X60" s="122">
        <v>1</v>
      </c>
      <c r="Y60" s="122">
        <v>0</v>
      </c>
      <c r="Z60" s="122">
        <v>1</v>
      </c>
      <c r="AA60" s="122">
        <v>0</v>
      </c>
      <c r="AB60" s="122">
        <v>0</v>
      </c>
      <c r="AC60" s="122">
        <v>0</v>
      </c>
      <c r="AD60" s="122">
        <v>1</v>
      </c>
      <c r="AE60" s="122">
        <v>0</v>
      </c>
      <c r="AF60" s="122">
        <v>0</v>
      </c>
      <c r="AG60" s="122">
        <v>1</v>
      </c>
      <c r="AH60" s="123">
        <v>3</v>
      </c>
      <c r="AI60" s="122"/>
      <c r="AJ60" s="122">
        <v>1</v>
      </c>
      <c r="AK60" s="122">
        <v>0</v>
      </c>
      <c r="AL60" s="122">
        <v>0</v>
      </c>
      <c r="AM60" s="122">
        <v>1</v>
      </c>
      <c r="AN60" s="122">
        <v>0</v>
      </c>
      <c r="AO60" s="122"/>
    </row>
    <row r="61" spans="1:41" x14ac:dyDescent="0.3">
      <c r="A61" s="122" t="s">
        <v>1362</v>
      </c>
      <c r="B61" s="122" t="s">
        <v>1403</v>
      </c>
      <c r="C61" s="122" t="s">
        <v>1404</v>
      </c>
      <c r="D61" s="141" t="s">
        <v>499</v>
      </c>
      <c r="E61" s="122" t="s">
        <v>1365</v>
      </c>
      <c r="F61" s="122" t="s">
        <v>1393</v>
      </c>
      <c r="G61" s="122">
        <v>0</v>
      </c>
      <c r="H61" s="122">
        <v>0</v>
      </c>
      <c r="I61" s="122">
        <v>0</v>
      </c>
      <c r="J61" s="122">
        <v>0</v>
      </c>
      <c r="K61" s="122">
        <v>0</v>
      </c>
      <c r="L61" s="122">
        <v>0</v>
      </c>
      <c r="M61" s="122">
        <v>0</v>
      </c>
      <c r="N61" s="123">
        <v>0</v>
      </c>
      <c r="O61" s="122">
        <v>1</v>
      </c>
      <c r="P61" s="122">
        <v>0</v>
      </c>
      <c r="Q61" s="122">
        <v>0</v>
      </c>
      <c r="R61" s="122">
        <v>0</v>
      </c>
      <c r="S61" s="122">
        <v>0</v>
      </c>
      <c r="T61" s="122">
        <v>1</v>
      </c>
      <c r="U61" s="122">
        <v>0</v>
      </c>
      <c r="V61" s="122">
        <v>1</v>
      </c>
      <c r="W61" s="122">
        <v>0</v>
      </c>
      <c r="X61" s="122">
        <v>1</v>
      </c>
      <c r="Y61" s="122">
        <v>0</v>
      </c>
      <c r="Z61" s="122">
        <v>0</v>
      </c>
      <c r="AA61" s="122">
        <v>0</v>
      </c>
      <c r="AB61" s="122">
        <v>0</v>
      </c>
      <c r="AC61" s="122">
        <v>0</v>
      </c>
      <c r="AD61" s="122">
        <v>1</v>
      </c>
      <c r="AE61" s="122" t="s">
        <v>1372</v>
      </c>
      <c r="AF61" s="122">
        <v>1</v>
      </c>
      <c r="AG61" s="122">
        <v>1</v>
      </c>
      <c r="AH61" s="123">
        <v>5</v>
      </c>
      <c r="AI61" s="122">
        <v>1</v>
      </c>
      <c r="AJ61" s="122">
        <v>1</v>
      </c>
      <c r="AK61" s="122">
        <v>0</v>
      </c>
      <c r="AL61" s="122">
        <v>0</v>
      </c>
      <c r="AM61" s="122">
        <v>1</v>
      </c>
      <c r="AN61" s="122">
        <v>0</v>
      </c>
      <c r="AO61" s="122"/>
    </row>
    <row r="62" spans="1:41" x14ac:dyDescent="0.3">
      <c r="A62" s="122" t="s">
        <v>1362</v>
      </c>
      <c r="B62" s="122" t="s">
        <v>1405</v>
      </c>
      <c r="C62" s="122" t="s">
        <v>1406</v>
      </c>
      <c r="D62" s="141" t="s">
        <v>499</v>
      </c>
      <c r="E62" s="122" t="s">
        <v>1407</v>
      </c>
      <c r="F62" s="122" t="s">
        <v>1393</v>
      </c>
      <c r="G62" s="122">
        <v>0</v>
      </c>
      <c r="H62" s="122">
        <v>0</v>
      </c>
      <c r="I62" s="122">
        <v>0</v>
      </c>
      <c r="J62" s="122">
        <v>0</v>
      </c>
      <c r="K62" s="122"/>
      <c r="L62" s="122"/>
      <c r="M62" s="122">
        <v>0</v>
      </c>
      <c r="N62" s="123"/>
      <c r="O62" s="122">
        <v>1</v>
      </c>
      <c r="P62" s="122">
        <v>0</v>
      </c>
      <c r="Q62" s="122">
        <v>0</v>
      </c>
      <c r="R62" s="122">
        <v>0</v>
      </c>
      <c r="S62" s="122">
        <v>0</v>
      </c>
      <c r="T62" s="122">
        <v>1</v>
      </c>
      <c r="U62" s="122">
        <v>0</v>
      </c>
      <c r="V62" s="122">
        <v>1</v>
      </c>
      <c r="W62" s="122">
        <v>0</v>
      </c>
      <c r="X62" s="122">
        <v>1</v>
      </c>
      <c r="Y62" s="122">
        <v>0</v>
      </c>
      <c r="Z62" s="122">
        <v>1</v>
      </c>
      <c r="AA62" s="122">
        <v>0</v>
      </c>
      <c r="AB62" s="122">
        <v>0</v>
      </c>
      <c r="AC62" s="122" t="s">
        <v>1377</v>
      </c>
      <c r="AD62" s="122">
        <v>1</v>
      </c>
      <c r="AE62" s="122">
        <v>0</v>
      </c>
      <c r="AF62" s="122">
        <v>1</v>
      </c>
      <c r="AG62" s="122">
        <v>1</v>
      </c>
      <c r="AH62" s="123">
        <v>6</v>
      </c>
      <c r="AI62" s="122">
        <v>0</v>
      </c>
      <c r="AJ62" s="122">
        <v>0</v>
      </c>
      <c r="AK62" s="122">
        <v>0</v>
      </c>
      <c r="AL62" s="122">
        <v>0</v>
      </c>
      <c r="AM62" s="122">
        <v>1</v>
      </c>
      <c r="AN62" s="122">
        <v>0</v>
      </c>
      <c r="AO62" s="122" t="s">
        <v>1680</v>
      </c>
    </row>
    <row r="63" spans="1:41" x14ac:dyDescent="0.3">
      <c r="A63" s="122" t="s">
        <v>1362</v>
      </c>
      <c r="B63" s="122" t="s">
        <v>1408</v>
      </c>
      <c r="C63" s="122" t="s">
        <v>1409</v>
      </c>
      <c r="D63" s="141" t="s">
        <v>499</v>
      </c>
      <c r="E63" s="122" t="s">
        <v>1365</v>
      </c>
      <c r="F63" s="122" t="s">
        <v>1393</v>
      </c>
      <c r="G63" s="122">
        <v>0</v>
      </c>
      <c r="H63" s="122">
        <v>0</v>
      </c>
      <c r="I63" s="122">
        <v>0</v>
      </c>
      <c r="J63" s="122">
        <v>0</v>
      </c>
      <c r="K63" s="122">
        <v>0</v>
      </c>
      <c r="L63" s="122">
        <v>0</v>
      </c>
      <c r="M63" s="122">
        <v>0</v>
      </c>
      <c r="N63" s="123">
        <v>0</v>
      </c>
      <c r="O63" s="122">
        <v>1</v>
      </c>
      <c r="P63" s="122">
        <v>1</v>
      </c>
      <c r="Q63" s="122">
        <v>0</v>
      </c>
      <c r="R63" s="122">
        <v>0</v>
      </c>
      <c r="S63" s="122">
        <v>1</v>
      </c>
      <c r="T63" s="122">
        <v>1</v>
      </c>
      <c r="U63" s="122">
        <v>0</v>
      </c>
      <c r="V63" s="122">
        <v>1</v>
      </c>
      <c r="W63" s="122">
        <v>0</v>
      </c>
      <c r="X63" s="122">
        <v>1</v>
      </c>
      <c r="Y63" s="122" t="s">
        <v>1377</v>
      </c>
      <c r="Z63" s="122" t="s">
        <v>1377</v>
      </c>
      <c r="AA63" s="122">
        <v>0</v>
      </c>
      <c r="AB63" s="122">
        <v>0</v>
      </c>
      <c r="AC63" s="122">
        <v>0</v>
      </c>
      <c r="AD63" s="122">
        <v>1</v>
      </c>
      <c r="AE63" s="122">
        <v>0</v>
      </c>
      <c r="AF63" s="122">
        <v>1</v>
      </c>
      <c r="AG63" s="122">
        <v>1</v>
      </c>
      <c r="AH63" s="123">
        <v>4</v>
      </c>
      <c r="AI63" s="122">
        <v>1</v>
      </c>
      <c r="AJ63" s="122">
        <v>1</v>
      </c>
      <c r="AK63" s="122">
        <v>0</v>
      </c>
      <c r="AL63" s="122">
        <v>0</v>
      </c>
      <c r="AM63" s="122">
        <v>1</v>
      </c>
      <c r="AN63" s="122">
        <v>0</v>
      </c>
      <c r="AO63" s="122"/>
    </row>
    <row r="64" spans="1:41" x14ac:dyDescent="0.3">
      <c r="A64" s="122" t="s">
        <v>1362</v>
      </c>
      <c r="B64" s="122" t="s">
        <v>1410</v>
      </c>
      <c r="C64" s="122" t="s">
        <v>1411</v>
      </c>
      <c r="D64" s="141" t="s">
        <v>499</v>
      </c>
      <c r="E64" s="122" t="s">
        <v>1365</v>
      </c>
      <c r="F64" s="122" t="s">
        <v>1393</v>
      </c>
      <c r="G64" s="122"/>
      <c r="H64" s="122"/>
      <c r="I64" s="122"/>
      <c r="J64" s="122"/>
      <c r="K64" s="122">
        <v>0</v>
      </c>
      <c r="L64" s="122">
        <v>0</v>
      </c>
      <c r="M64" s="122">
        <v>0</v>
      </c>
      <c r="N64" s="123">
        <v>1</v>
      </c>
      <c r="O64" s="122">
        <v>0</v>
      </c>
      <c r="P64" s="122">
        <v>0</v>
      </c>
      <c r="Q64" s="122">
        <v>0</v>
      </c>
      <c r="R64" s="122">
        <v>0</v>
      </c>
      <c r="S64" s="122">
        <v>1</v>
      </c>
      <c r="T64" s="122">
        <v>1</v>
      </c>
      <c r="U64" s="122"/>
      <c r="V64" s="122">
        <v>0</v>
      </c>
      <c r="W64" s="122">
        <v>0</v>
      </c>
      <c r="X64" s="122">
        <v>1</v>
      </c>
      <c r="Y64" s="122">
        <v>0</v>
      </c>
      <c r="Z64" s="122">
        <v>0</v>
      </c>
      <c r="AA64" s="122">
        <v>0</v>
      </c>
      <c r="AB64" s="122">
        <v>0</v>
      </c>
      <c r="AC64" s="122">
        <v>1</v>
      </c>
      <c r="AD64" s="122">
        <v>1</v>
      </c>
      <c r="AE64" s="122">
        <v>0</v>
      </c>
      <c r="AF64" s="122">
        <v>1</v>
      </c>
      <c r="AG64" s="122">
        <v>1</v>
      </c>
      <c r="AH64" s="123">
        <v>9</v>
      </c>
      <c r="AI64" s="122">
        <v>0</v>
      </c>
      <c r="AJ64" s="122">
        <v>1</v>
      </c>
      <c r="AK64" s="122">
        <v>0</v>
      </c>
      <c r="AL64" s="122">
        <v>0</v>
      </c>
      <c r="AM64" s="122">
        <v>1</v>
      </c>
      <c r="AN64" s="122">
        <v>1</v>
      </c>
      <c r="AO64" s="122"/>
    </row>
    <row r="65" spans="1:41" x14ac:dyDescent="0.3">
      <c r="A65" s="122" t="s">
        <v>1362</v>
      </c>
      <c r="B65" s="122" t="s">
        <v>1412</v>
      </c>
      <c r="C65" s="122" t="s">
        <v>1413</v>
      </c>
      <c r="D65" s="141" t="s">
        <v>499</v>
      </c>
      <c r="E65" s="122" t="s">
        <v>1365</v>
      </c>
      <c r="F65" s="122" t="s">
        <v>1366</v>
      </c>
      <c r="G65" s="122">
        <v>0</v>
      </c>
      <c r="H65" s="122">
        <v>0</v>
      </c>
      <c r="I65" s="122">
        <v>1</v>
      </c>
      <c r="J65" s="122">
        <v>0</v>
      </c>
      <c r="K65" s="122">
        <v>0</v>
      </c>
      <c r="L65" s="122">
        <v>0</v>
      </c>
      <c r="M65" s="122">
        <v>0</v>
      </c>
      <c r="N65" s="123">
        <v>0</v>
      </c>
      <c r="O65" s="122">
        <v>0</v>
      </c>
      <c r="P65" s="122">
        <v>1</v>
      </c>
      <c r="Q65" s="122">
        <v>0</v>
      </c>
      <c r="R65" s="122">
        <v>0</v>
      </c>
      <c r="S65" s="122">
        <v>1</v>
      </c>
      <c r="T65" s="122">
        <v>1</v>
      </c>
      <c r="U65" s="122">
        <v>0</v>
      </c>
      <c r="V65" s="122">
        <v>1</v>
      </c>
      <c r="W65" s="122">
        <v>0</v>
      </c>
      <c r="X65" s="122">
        <v>1</v>
      </c>
      <c r="Y65" s="122">
        <v>0</v>
      </c>
      <c r="Z65" s="122">
        <v>1</v>
      </c>
      <c r="AA65" s="122">
        <v>0</v>
      </c>
      <c r="AB65" s="122">
        <v>0</v>
      </c>
      <c r="AC65" s="122">
        <v>1</v>
      </c>
      <c r="AD65" s="122">
        <v>1</v>
      </c>
      <c r="AE65" s="122">
        <v>0</v>
      </c>
      <c r="AF65" s="122">
        <v>1</v>
      </c>
      <c r="AG65" s="122">
        <v>1</v>
      </c>
      <c r="AH65" s="123">
        <v>2</v>
      </c>
      <c r="AI65" s="122">
        <v>1</v>
      </c>
      <c r="AJ65" s="122">
        <v>0</v>
      </c>
      <c r="AK65" s="122">
        <v>0</v>
      </c>
      <c r="AL65" s="122">
        <v>0</v>
      </c>
      <c r="AM65" s="122">
        <v>1</v>
      </c>
      <c r="AN65" s="122">
        <v>0</v>
      </c>
      <c r="AO65" s="122"/>
    </row>
    <row r="66" spans="1:41" x14ac:dyDescent="0.3">
      <c r="A66" s="122" t="s">
        <v>1362</v>
      </c>
      <c r="B66" s="122" t="s">
        <v>1414</v>
      </c>
      <c r="C66" s="122" t="s">
        <v>1415</v>
      </c>
      <c r="D66" s="141" t="s">
        <v>499</v>
      </c>
      <c r="E66" s="122" t="s">
        <v>1365</v>
      </c>
      <c r="F66" s="122" t="s">
        <v>1366</v>
      </c>
      <c r="G66" s="122"/>
      <c r="H66" s="122"/>
      <c r="I66" s="122"/>
      <c r="J66" s="122"/>
      <c r="K66" s="122">
        <v>0</v>
      </c>
      <c r="L66" s="122">
        <v>0</v>
      </c>
      <c r="M66" s="122">
        <v>0</v>
      </c>
      <c r="N66" s="123">
        <v>0</v>
      </c>
      <c r="O66" s="122">
        <v>2</v>
      </c>
      <c r="P66" s="122">
        <v>0</v>
      </c>
      <c r="Q66" s="122">
        <v>0</v>
      </c>
      <c r="R66" s="122">
        <v>0</v>
      </c>
      <c r="S66" s="122">
        <v>0</v>
      </c>
      <c r="T66" s="122">
        <v>1</v>
      </c>
      <c r="U66" s="122">
        <v>0</v>
      </c>
      <c r="V66" s="122">
        <v>1</v>
      </c>
      <c r="W66" s="122">
        <v>0</v>
      </c>
      <c r="X66" s="122">
        <v>1</v>
      </c>
      <c r="Y66" s="122" t="s">
        <v>1372</v>
      </c>
      <c r="Z66" s="122">
        <v>1</v>
      </c>
      <c r="AA66" s="122">
        <v>0</v>
      </c>
      <c r="AB66" s="122">
        <v>0</v>
      </c>
      <c r="AC66" s="122">
        <v>0</v>
      </c>
      <c r="AD66" s="122">
        <v>1</v>
      </c>
      <c r="AE66" s="122">
        <v>0</v>
      </c>
      <c r="AF66" s="122">
        <v>0</v>
      </c>
      <c r="AG66" s="122">
        <v>1</v>
      </c>
      <c r="AH66" s="123">
        <v>1</v>
      </c>
      <c r="AI66" s="122"/>
      <c r="AJ66" s="122">
        <v>0</v>
      </c>
      <c r="AK66" s="122">
        <v>0</v>
      </c>
      <c r="AL66" s="122">
        <v>0</v>
      </c>
      <c r="AM66" s="122">
        <v>1</v>
      </c>
      <c r="AN66" s="122">
        <v>0</v>
      </c>
      <c r="AO66" s="122"/>
    </row>
    <row r="67" spans="1:41" x14ac:dyDescent="0.3">
      <c r="A67" s="122" t="s">
        <v>1362</v>
      </c>
      <c r="B67" s="122" t="s">
        <v>1416</v>
      </c>
      <c r="C67" s="122" t="s">
        <v>1417</v>
      </c>
      <c r="D67" s="141" t="s">
        <v>499</v>
      </c>
      <c r="E67" s="122" t="s">
        <v>1365</v>
      </c>
      <c r="F67" s="122" t="s">
        <v>1393</v>
      </c>
      <c r="G67" s="122"/>
      <c r="H67" s="122">
        <v>0</v>
      </c>
      <c r="I67" s="122">
        <v>0</v>
      </c>
      <c r="J67" s="122">
        <v>0</v>
      </c>
      <c r="K67" s="122">
        <v>0</v>
      </c>
      <c r="L67" s="122">
        <v>0</v>
      </c>
      <c r="M67" s="122">
        <v>0</v>
      </c>
      <c r="N67" s="123">
        <v>0</v>
      </c>
      <c r="O67" s="122">
        <v>2</v>
      </c>
      <c r="P67" s="122">
        <v>0</v>
      </c>
      <c r="Q67" s="122">
        <v>0</v>
      </c>
      <c r="R67" s="122">
        <v>0</v>
      </c>
      <c r="S67" s="122">
        <v>0</v>
      </c>
      <c r="T67" s="122">
        <v>1</v>
      </c>
      <c r="U67" s="122">
        <v>0</v>
      </c>
      <c r="V67" s="122">
        <v>1</v>
      </c>
      <c r="W67" s="122">
        <v>1</v>
      </c>
      <c r="X67" s="122">
        <v>1</v>
      </c>
      <c r="Y67" s="122">
        <v>0</v>
      </c>
      <c r="Z67" s="122">
        <v>1</v>
      </c>
      <c r="AA67" s="122">
        <v>0</v>
      </c>
      <c r="AB67" s="122">
        <v>0</v>
      </c>
      <c r="AC67" s="122">
        <v>0</v>
      </c>
      <c r="AD67" s="122">
        <v>1</v>
      </c>
      <c r="AE67" s="122">
        <v>0</v>
      </c>
      <c r="AF67" s="122">
        <v>1</v>
      </c>
      <c r="AG67" s="122">
        <v>1</v>
      </c>
      <c r="AH67" s="123">
        <v>1</v>
      </c>
      <c r="AI67" s="122">
        <v>1</v>
      </c>
      <c r="AJ67" s="122">
        <v>1</v>
      </c>
      <c r="AK67" s="122">
        <v>0</v>
      </c>
      <c r="AL67" s="122">
        <v>0</v>
      </c>
      <c r="AM67" s="122"/>
      <c r="AN67" s="122">
        <v>1</v>
      </c>
      <c r="AO67" s="122" t="s">
        <v>1418</v>
      </c>
    </row>
    <row r="68" spans="1:41" x14ac:dyDescent="0.3">
      <c r="A68" s="122" t="s">
        <v>1362</v>
      </c>
      <c r="B68" s="122" t="s">
        <v>1419</v>
      </c>
      <c r="C68" s="122" t="s">
        <v>1420</v>
      </c>
      <c r="D68" s="141" t="s">
        <v>499</v>
      </c>
      <c r="E68" s="122" t="s">
        <v>1365</v>
      </c>
      <c r="F68" s="122" t="s">
        <v>1366</v>
      </c>
      <c r="G68" s="122" t="s">
        <v>56</v>
      </c>
      <c r="H68" s="122"/>
      <c r="I68" s="122"/>
      <c r="J68" s="122"/>
      <c r="K68" s="122">
        <v>0</v>
      </c>
      <c r="L68" s="122">
        <v>0</v>
      </c>
      <c r="M68" s="122">
        <v>0</v>
      </c>
      <c r="N68" s="123">
        <v>0</v>
      </c>
      <c r="O68" s="122">
        <v>2</v>
      </c>
      <c r="P68" s="122">
        <v>0</v>
      </c>
      <c r="Q68" s="122">
        <v>0</v>
      </c>
      <c r="R68" s="122">
        <v>0</v>
      </c>
      <c r="S68" s="122">
        <v>0</v>
      </c>
      <c r="T68" s="122">
        <v>1</v>
      </c>
      <c r="U68" s="122">
        <v>0</v>
      </c>
      <c r="V68" s="122">
        <v>0</v>
      </c>
      <c r="W68" s="122">
        <v>0</v>
      </c>
      <c r="X68" s="122">
        <v>1</v>
      </c>
      <c r="Y68" s="122">
        <v>0</v>
      </c>
      <c r="Z68" s="122">
        <v>0</v>
      </c>
      <c r="AA68" s="122">
        <v>0</v>
      </c>
      <c r="AB68" s="122">
        <v>0</v>
      </c>
      <c r="AC68" s="122">
        <v>1</v>
      </c>
      <c r="AD68" s="122">
        <v>1</v>
      </c>
      <c r="AE68" s="122">
        <v>0</v>
      </c>
      <c r="AF68" s="122">
        <v>1</v>
      </c>
      <c r="AG68" s="122">
        <v>1</v>
      </c>
      <c r="AH68" s="123">
        <v>6</v>
      </c>
      <c r="AI68" s="122"/>
      <c r="AJ68" s="122">
        <v>1</v>
      </c>
      <c r="AK68" s="122">
        <v>0</v>
      </c>
      <c r="AL68" s="122">
        <v>0</v>
      </c>
      <c r="AM68" s="122"/>
      <c r="AN68" s="122">
        <v>0</v>
      </c>
      <c r="AO68" s="122" t="s">
        <v>1381</v>
      </c>
    </row>
    <row r="69" spans="1:41" x14ac:dyDescent="0.3">
      <c r="A69" s="122" t="s">
        <v>1362</v>
      </c>
      <c r="B69" s="122" t="s">
        <v>1421</v>
      </c>
      <c r="C69" s="122" t="s">
        <v>1422</v>
      </c>
      <c r="D69" s="141" t="s">
        <v>499</v>
      </c>
      <c r="E69" s="122" t="s">
        <v>1365</v>
      </c>
      <c r="F69" s="122" t="s">
        <v>1366</v>
      </c>
      <c r="G69" s="122">
        <v>0</v>
      </c>
      <c r="H69" s="122">
        <v>0</v>
      </c>
      <c r="I69" s="122">
        <v>0</v>
      </c>
      <c r="J69" s="122">
        <v>0</v>
      </c>
      <c r="K69" s="122">
        <v>0</v>
      </c>
      <c r="L69" s="122">
        <v>0</v>
      </c>
      <c r="M69" s="122">
        <v>0</v>
      </c>
      <c r="N69" s="123">
        <v>0</v>
      </c>
      <c r="O69" s="122">
        <v>0</v>
      </c>
      <c r="P69" s="122">
        <v>0</v>
      </c>
      <c r="Q69" s="122">
        <v>0</v>
      </c>
      <c r="R69" s="122">
        <v>0</v>
      </c>
      <c r="S69" s="122">
        <v>1</v>
      </c>
      <c r="T69" s="122">
        <v>1</v>
      </c>
      <c r="U69" s="122" t="s">
        <v>1372</v>
      </c>
      <c r="V69" s="122">
        <v>1</v>
      </c>
      <c r="W69" s="122">
        <v>0</v>
      </c>
      <c r="X69" s="122">
        <v>1</v>
      </c>
      <c r="Y69" s="122">
        <v>0</v>
      </c>
      <c r="Z69" s="122">
        <v>1</v>
      </c>
      <c r="AA69" s="122">
        <v>0</v>
      </c>
      <c r="AB69" s="122">
        <v>0</v>
      </c>
      <c r="AC69" s="122">
        <v>0</v>
      </c>
      <c r="AD69" s="122">
        <v>1</v>
      </c>
      <c r="AE69" s="122">
        <v>0</v>
      </c>
      <c r="AF69" s="122">
        <v>0</v>
      </c>
      <c r="AG69" s="122">
        <v>1</v>
      </c>
      <c r="AH69" s="123">
        <v>1</v>
      </c>
      <c r="AI69" s="122" t="s">
        <v>91</v>
      </c>
      <c r="AJ69" s="122">
        <v>0</v>
      </c>
      <c r="AK69" s="122">
        <v>0</v>
      </c>
      <c r="AL69" s="122">
        <v>0</v>
      </c>
      <c r="AM69" s="122">
        <v>1</v>
      </c>
      <c r="AN69" s="122">
        <v>0</v>
      </c>
      <c r="AO69" s="122"/>
    </row>
    <row r="70" spans="1:41" x14ac:dyDescent="0.3">
      <c r="A70" s="122" t="s">
        <v>1362</v>
      </c>
      <c r="B70" s="122" t="s">
        <v>1423</v>
      </c>
      <c r="C70" s="122" t="s">
        <v>1424</v>
      </c>
      <c r="D70" s="141" t="s">
        <v>499</v>
      </c>
      <c r="E70" s="122" t="s">
        <v>1365</v>
      </c>
      <c r="F70" s="122" t="s">
        <v>1393</v>
      </c>
      <c r="G70" s="122"/>
      <c r="H70" s="122"/>
      <c r="I70" s="122"/>
      <c r="J70" s="122"/>
      <c r="K70" s="122">
        <v>0</v>
      </c>
      <c r="L70" s="122">
        <v>0</v>
      </c>
      <c r="M70" s="122"/>
      <c r="N70" s="123"/>
      <c r="O70" s="122">
        <v>0</v>
      </c>
      <c r="P70" s="122">
        <v>1</v>
      </c>
      <c r="Q70" s="122">
        <v>0</v>
      </c>
      <c r="R70" s="122">
        <v>0</v>
      </c>
      <c r="S70" s="122">
        <v>0</v>
      </c>
      <c r="T70" s="122">
        <v>0</v>
      </c>
      <c r="U70" s="122">
        <v>0</v>
      </c>
      <c r="V70" s="122">
        <v>1</v>
      </c>
      <c r="W70" s="122">
        <v>0</v>
      </c>
      <c r="X70" s="122"/>
      <c r="Y70" s="122"/>
      <c r="Z70" s="122"/>
      <c r="AA70" s="122">
        <v>0</v>
      </c>
      <c r="AB70" s="122"/>
      <c r="AC70" s="122"/>
      <c r="AD70" s="122"/>
      <c r="AE70" s="122">
        <v>0</v>
      </c>
      <c r="AF70" s="122">
        <v>1</v>
      </c>
      <c r="AG70" s="122">
        <v>1</v>
      </c>
      <c r="AH70" s="123"/>
      <c r="AI70" s="122"/>
      <c r="AJ70" s="122"/>
      <c r="AK70" s="122"/>
      <c r="AL70" s="122"/>
      <c r="AM70" s="122"/>
      <c r="AN70" s="122"/>
      <c r="AO70" s="122"/>
    </row>
    <row r="71" spans="1:41" x14ac:dyDescent="0.3">
      <c r="A71" s="122" t="s">
        <v>1362</v>
      </c>
      <c r="B71" s="122" t="s">
        <v>1425</v>
      </c>
      <c r="C71" s="122" t="s">
        <v>1426</v>
      </c>
      <c r="D71" s="141" t="s">
        <v>499</v>
      </c>
      <c r="E71" s="122" t="s">
        <v>1365</v>
      </c>
      <c r="F71" s="122" t="s">
        <v>1366</v>
      </c>
      <c r="G71" s="122" t="s">
        <v>56</v>
      </c>
      <c r="H71" s="122"/>
      <c r="I71" s="122"/>
      <c r="J71" s="122"/>
      <c r="K71" s="122">
        <v>0</v>
      </c>
      <c r="L71" s="122">
        <v>0</v>
      </c>
      <c r="M71" s="122">
        <v>0</v>
      </c>
      <c r="N71" s="123">
        <v>0</v>
      </c>
      <c r="O71" s="122">
        <v>1</v>
      </c>
      <c r="P71" s="122">
        <v>0</v>
      </c>
      <c r="Q71" s="122">
        <v>0</v>
      </c>
      <c r="R71" s="122">
        <v>0</v>
      </c>
      <c r="S71" s="122">
        <v>1</v>
      </c>
      <c r="T71" s="122">
        <v>1</v>
      </c>
      <c r="U71" s="122">
        <v>0</v>
      </c>
      <c r="V71" s="122">
        <v>1</v>
      </c>
      <c r="W71" s="122">
        <v>0</v>
      </c>
      <c r="X71" s="122">
        <v>1</v>
      </c>
      <c r="Y71" s="122">
        <v>0</v>
      </c>
      <c r="Z71" s="122">
        <v>1</v>
      </c>
      <c r="AA71" s="122">
        <v>0</v>
      </c>
      <c r="AB71" s="122">
        <v>0</v>
      </c>
      <c r="AC71" s="122">
        <v>0</v>
      </c>
      <c r="AD71" s="122">
        <v>1</v>
      </c>
      <c r="AE71" s="122">
        <v>0</v>
      </c>
      <c r="AF71" s="122">
        <v>0</v>
      </c>
      <c r="AG71" s="122">
        <v>1</v>
      </c>
      <c r="AH71" s="123">
        <v>4</v>
      </c>
      <c r="AI71" s="122">
        <v>0</v>
      </c>
      <c r="AJ71" s="122">
        <v>1</v>
      </c>
      <c r="AK71" s="122">
        <v>0</v>
      </c>
      <c r="AL71" s="122">
        <v>0</v>
      </c>
      <c r="AM71" s="122">
        <v>1</v>
      </c>
      <c r="AN71" s="122">
        <v>0</v>
      </c>
      <c r="AO71" s="122"/>
    </row>
    <row r="72" spans="1:41" x14ac:dyDescent="0.3">
      <c r="A72" s="122" t="s">
        <v>1362</v>
      </c>
      <c r="B72" s="122" t="s">
        <v>1427</v>
      </c>
      <c r="C72" s="122" t="s">
        <v>1428</v>
      </c>
      <c r="D72" s="141" t="s">
        <v>499</v>
      </c>
      <c r="E72" s="122" t="s">
        <v>1365</v>
      </c>
      <c r="F72" s="122" t="s">
        <v>1366</v>
      </c>
      <c r="G72" s="122"/>
      <c r="H72" s="122"/>
      <c r="I72" s="122"/>
      <c r="J72" s="122"/>
      <c r="K72" s="122">
        <v>0</v>
      </c>
      <c r="L72" s="122">
        <v>0</v>
      </c>
      <c r="M72" s="122">
        <v>0</v>
      </c>
      <c r="N72" s="123">
        <v>0</v>
      </c>
      <c r="O72" s="122">
        <v>0</v>
      </c>
      <c r="P72" s="122">
        <v>0</v>
      </c>
      <c r="Q72" s="122">
        <v>0</v>
      </c>
      <c r="R72" s="122">
        <v>0</v>
      </c>
      <c r="S72" s="122">
        <v>0</v>
      </c>
      <c r="T72" s="122">
        <v>1</v>
      </c>
      <c r="U72" s="122">
        <v>0</v>
      </c>
      <c r="V72" s="122">
        <v>1</v>
      </c>
      <c r="W72" s="122">
        <v>0</v>
      </c>
      <c r="X72" s="122">
        <v>1</v>
      </c>
      <c r="Y72" s="122">
        <v>0</v>
      </c>
      <c r="Z72" s="122">
        <v>1</v>
      </c>
      <c r="AA72" s="122">
        <v>0</v>
      </c>
      <c r="AB72" s="122">
        <v>0</v>
      </c>
      <c r="AC72" s="122">
        <v>0</v>
      </c>
      <c r="AD72" s="122">
        <v>1</v>
      </c>
      <c r="AE72" s="122">
        <v>0</v>
      </c>
      <c r="AF72" s="122">
        <v>1</v>
      </c>
      <c r="AG72" s="122">
        <v>1</v>
      </c>
      <c r="AH72" s="123">
        <v>0</v>
      </c>
      <c r="AI72" s="122">
        <v>1</v>
      </c>
      <c r="AJ72" s="122">
        <v>1</v>
      </c>
      <c r="AK72" s="122">
        <v>0</v>
      </c>
      <c r="AL72" s="122">
        <v>0</v>
      </c>
      <c r="AM72" s="122">
        <v>1</v>
      </c>
      <c r="AN72" s="122">
        <v>0</v>
      </c>
      <c r="AO72" s="122"/>
    </row>
    <row r="73" spans="1:41" x14ac:dyDescent="0.3">
      <c r="A73" s="122" t="s">
        <v>1362</v>
      </c>
      <c r="B73" s="122" t="s">
        <v>1429</v>
      </c>
      <c r="C73" s="122" t="s">
        <v>1430</v>
      </c>
      <c r="D73" s="141" t="s">
        <v>499</v>
      </c>
      <c r="E73" s="122" t="s">
        <v>1365</v>
      </c>
      <c r="F73" s="122" t="s">
        <v>1393</v>
      </c>
      <c r="G73" s="122">
        <v>0</v>
      </c>
      <c r="H73" s="122">
        <v>0</v>
      </c>
      <c r="I73" s="122">
        <v>0</v>
      </c>
      <c r="J73" s="122">
        <v>0</v>
      </c>
      <c r="K73" s="122">
        <v>0</v>
      </c>
      <c r="L73" s="122">
        <v>0</v>
      </c>
      <c r="M73" s="122">
        <v>0</v>
      </c>
      <c r="N73" s="123">
        <v>0</v>
      </c>
      <c r="O73" s="122">
        <v>1</v>
      </c>
      <c r="P73" s="122">
        <v>1</v>
      </c>
      <c r="Q73" s="122">
        <v>0</v>
      </c>
      <c r="R73" s="122">
        <v>0</v>
      </c>
      <c r="S73" s="122">
        <v>0</v>
      </c>
      <c r="T73" s="122">
        <v>1</v>
      </c>
      <c r="U73" s="122">
        <v>0</v>
      </c>
      <c r="V73" s="122">
        <v>1</v>
      </c>
      <c r="W73" s="122">
        <v>0</v>
      </c>
      <c r="X73" s="122">
        <v>1</v>
      </c>
      <c r="Y73" s="122">
        <v>0</v>
      </c>
      <c r="Z73" s="122">
        <v>0</v>
      </c>
      <c r="AA73" s="122">
        <v>0</v>
      </c>
      <c r="AB73" s="122">
        <v>0</v>
      </c>
      <c r="AC73" s="122">
        <v>0</v>
      </c>
      <c r="AD73" s="122">
        <v>1</v>
      </c>
      <c r="AE73" s="122" t="s">
        <v>1377</v>
      </c>
      <c r="AF73" s="122">
        <v>1</v>
      </c>
      <c r="AG73" s="122">
        <v>1</v>
      </c>
      <c r="AH73" s="123" t="s">
        <v>1431</v>
      </c>
      <c r="AI73" s="122">
        <v>0</v>
      </c>
      <c r="AJ73" s="122">
        <v>0</v>
      </c>
      <c r="AK73" s="122">
        <v>0</v>
      </c>
      <c r="AL73" s="122">
        <v>0</v>
      </c>
      <c r="AM73" s="122">
        <v>0</v>
      </c>
      <c r="AN73" s="122">
        <v>0</v>
      </c>
      <c r="AO73" s="122" t="s">
        <v>1679</v>
      </c>
    </row>
    <row r="74" spans="1:41" x14ac:dyDescent="0.3">
      <c r="A74" s="122" t="s">
        <v>1362</v>
      </c>
      <c r="B74" s="122" t="s">
        <v>1432</v>
      </c>
      <c r="C74" s="122" t="s">
        <v>1433</v>
      </c>
      <c r="D74" s="141" t="s">
        <v>499</v>
      </c>
      <c r="E74" s="122" t="s">
        <v>1365</v>
      </c>
      <c r="F74" s="122" t="s">
        <v>1393</v>
      </c>
      <c r="G74" s="122">
        <v>0</v>
      </c>
      <c r="H74" s="122">
        <v>0</v>
      </c>
      <c r="I74" s="122">
        <v>0</v>
      </c>
      <c r="J74" s="122">
        <v>0</v>
      </c>
      <c r="K74" s="122">
        <v>0</v>
      </c>
      <c r="L74" s="122">
        <v>0</v>
      </c>
      <c r="M74" s="122">
        <v>0</v>
      </c>
      <c r="N74" s="123"/>
      <c r="O74" s="122">
        <v>1</v>
      </c>
      <c r="P74" s="122">
        <v>1</v>
      </c>
      <c r="Q74" s="122">
        <v>0</v>
      </c>
      <c r="R74" s="122">
        <v>0</v>
      </c>
      <c r="S74" s="122">
        <v>1</v>
      </c>
      <c r="T74" s="122">
        <v>1</v>
      </c>
      <c r="U74" s="122">
        <v>0</v>
      </c>
      <c r="V74" s="122">
        <v>1</v>
      </c>
      <c r="W74" s="122">
        <v>0</v>
      </c>
      <c r="X74" s="122">
        <v>1</v>
      </c>
      <c r="Y74" s="122">
        <v>0</v>
      </c>
      <c r="Z74" s="122">
        <v>1</v>
      </c>
      <c r="AA74" s="122">
        <v>0</v>
      </c>
      <c r="AB74" s="122">
        <v>0</v>
      </c>
      <c r="AC74" s="122"/>
      <c r="AD74" s="122"/>
      <c r="AE74" s="122">
        <v>0</v>
      </c>
      <c r="AF74" s="122">
        <v>1</v>
      </c>
      <c r="AG74" s="122">
        <v>1</v>
      </c>
      <c r="AH74" s="123" t="s">
        <v>1434</v>
      </c>
      <c r="AI74" s="122">
        <v>0</v>
      </c>
      <c r="AJ74" s="122">
        <v>1</v>
      </c>
      <c r="AK74" s="122">
        <v>0</v>
      </c>
      <c r="AL74" s="122"/>
      <c r="AM74" s="122">
        <v>1</v>
      </c>
      <c r="AN74" s="122"/>
      <c r="AO74" s="122"/>
    </row>
    <row r="75" spans="1:41" x14ac:dyDescent="0.3">
      <c r="A75" s="122" t="s">
        <v>1362</v>
      </c>
      <c r="B75" s="122" t="s">
        <v>1435</v>
      </c>
      <c r="C75" s="122" t="s">
        <v>1436</v>
      </c>
      <c r="D75" s="141" t="s">
        <v>499</v>
      </c>
      <c r="E75" s="122" t="s">
        <v>144</v>
      </c>
      <c r="F75" s="122" t="s">
        <v>1393</v>
      </c>
      <c r="G75" s="122"/>
      <c r="H75" s="122">
        <v>0</v>
      </c>
      <c r="I75" s="122">
        <v>0</v>
      </c>
      <c r="J75" s="122">
        <v>0</v>
      </c>
      <c r="K75" s="122">
        <v>0</v>
      </c>
      <c r="L75" s="122">
        <v>0</v>
      </c>
      <c r="M75" s="122">
        <v>0</v>
      </c>
      <c r="N75" s="123">
        <v>0</v>
      </c>
      <c r="O75" s="122">
        <v>0</v>
      </c>
      <c r="P75" s="122">
        <v>0</v>
      </c>
      <c r="Q75" s="122">
        <v>0</v>
      </c>
      <c r="R75" s="122">
        <v>0</v>
      </c>
      <c r="S75" s="122">
        <v>1</v>
      </c>
      <c r="T75" s="122">
        <v>1</v>
      </c>
      <c r="U75" s="122">
        <v>0</v>
      </c>
      <c r="V75" s="122">
        <v>1</v>
      </c>
      <c r="W75" s="122">
        <v>0</v>
      </c>
      <c r="X75" s="122">
        <v>1</v>
      </c>
      <c r="Y75" s="122">
        <v>0</v>
      </c>
      <c r="Z75" s="122">
        <v>1</v>
      </c>
      <c r="AA75" s="122">
        <v>0</v>
      </c>
      <c r="AB75" s="122">
        <v>0</v>
      </c>
      <c r="AC75" s="122">
        <v>0</v>
      </c>
      <c r="AD75" s="122">
        <v>1</v>
      </c>
      <c r="AE75" s="122">
        <v>0</v>
      </c>
      <c r="AF75" s="122">
        <v>0</v>
      </c>
      <c r="AG75" s="122">
        <v>1</v>
      </c>
      <c r="AH75" s="123">
        <v>2</v>
      </c>
      <c r="AI75" s="122">
        <v>1</v>
      </c>
      <c r="AJ75" s="122">
        <v>0</v>
      </c>
      <c r="AK75" s="122">
        <v>0</v>
      </c>
      <c r="AL75" s="122">
        <v>0</v>
      </c>
      <c r="AM75" s="122">
        <v>1</v>
      </c>
      <c r="AN75" s="122">
        <v>0</v>
      </c>
      <c r="AO75" s="122"/>
    </row>
    <row r="76" spans="1:41" x14ac:dyDescent="0.3">
      <c r="A76" s="122" t="s">
        <v>1362</v>
      </c>
      <c r="B76" s="122" t="s">
        <v>1437</v>
      </c>
      <c r="C76" s="122" t="s">
        <v>1438</v>
      </c>
      <c r="D76" s="141" t="s">
        <v>499</v>
      </c>
      <c r="E76" s="122" t="s">
        <v>144</v>
      </c>
      <c r="F76" s="122" t="s">
        <v>1393</v>
      </c>
      <c r="G76" s="122"/>
      <c r="H76" s="122">
        <v>0</v>
      </c>
      <c r="I76" s="122">
        <v>0</v>
      </c>
      <c r="J76" s="122">
        <v>0</v>
      </c>
      <c r="K76" s="122">
        <v>0</v>
      </c>
      <c r="L76" s="122">
        <v>0</v>
      </c>
      <c r="M76" s="122">
        <v>0</v>
      </c>
      <c r="N76" s="123">
        <v>0</v>
      </c>
      <c r="O76" s="122">
        <v>1</v>
      </c>
      <c r="P76" s="122">
        <v>1</v>
      </c>
      <c r="Q76" s="122">
        <v>0</v>
      </c>
      <c r="R76" s="122">
        <v>0</v>
      </c>
      <c r="S76" s="122">
        <v>0</v>
      </c>
      <c r="T76" s="122">
        <v>1</v>
      </c>
      <c r="U76" s="122" t="s">
        <v>1372</v>
      </c>
      <c r="V76" s="122">
        <v>1</v>
      </c>
      <c r="W76" s="122">
        <v>0</v>
      </c>
      <c r="X76" s="122">
        <v>1</v>
      </c>
      <c r="Y76" s="122">
        <v>0</v>
      </c>
      <c r="Z76" s="122">
        <v>1</v>
      </c>
      <c r="AA76" s="122">
        <v>0</v>
      </c>
      <c r="AB76" s="122">
        <v>0</v>
      </c>
      <c r="AC76" s="122">
        <v>0</v>
      </c>
      <c r="AD76" s="122">
        <v>0</v>
      </c>
      <c r="AE76" s="122" t="s">
        <v>1372</v>
      </c>
      <c r="AF76" s="122">
        <v>1</v>
      </c>
      <c r="AG76" s="122">
        <v>1</v>
      </c>
      <c r="AH76" s="123" t="s">
        <v>1439</v>
      </c>
      <c r="AI76" s="122"/>
      <c r="AJ76" s="122">
        <v>1</v>
      </c>
      <c r="AK76" s="122">
        <v>0</v>
      </c>
      <c r="AL76" s="122">
        <v>0</v>
      </c>
      <c r="AM76" s="122">
        <v>1</v>
      </c>
      <c r="AN76" s="122">
        <v>0</v>
      </c>
      <c r="AO76" s="122"/>
    </row>
    <row r="77" spans="1:41" x14ac:dyDescent="0.3">
      <c r="A77" s="122" t="s">
        <v>1362</v>
      </c>
      <c r="B77" s="122" t="s">
        <v>1440</v>
      </c>
      <c r="C77" s="122" t="s">
        <v>1441</v>
      </c>
      <c r="D77" s="141" t="s">
        <v>499</v>
      </c>
      <c r="E77" s="122" t="s">
        <v>144</v>
      </c>
      <c r="F77" s="122" t="s">
        <v>1393</v>
      </c>
      <c r="G77" s="122"/>
      <c r="H77" s="122">
        <v>0</v>
      </c>
      <c r="I77" s="122">
        <v>0</v>
      </c>
      <c r="J77" s="122">
        <v>0</v>
      </c>
      <c r="K77" s="122">
        <v>0</v>
      </c>
      <c r="L77" s="122">
        <v>0</v>
      </c>
      <c r="M77" s="122">
        <v>0</v>
      </c>
      <c r="N77" s="123">
        <v>0</v>
      </c>
      <c r="O77" s="122">
        <v>2</v>
      </c>
      <c r="P77" s="122">
        <v>0</v>
      </c>
      <c r="Q77" s="122">
        <v>0</v>
      </c>
      <c r="R77" s="122">
        <v>0</v>
      </c>
      <c r="S77" s="122">
        <v>1</v>
      </c>
      <c r="T77" s="122">
        <v>1</v>
      </c>
      <c r="U77" s="122">
        <v>0</v>
      </c>
      <c r="V77" s="122">
        <v>1</v>
      </c>
      <c r="W77" s="122"/>
      <c r="X77" s="122">
        <v>1</v>
      </c>
      <c r="Y77" s="122">
        <v>0</v>
      </c>
      <c r="Z77" s="122">
        <v>0</v>
      </c>
      <c r="AA77" s="122">
        <v>0</v>
      </c>
      <c r="AB77" s="122">
        <v>0</v>
      </c>
      <c r="AC77" s="122">
        <v>0</v>
      </c>
      <c r="AD77" s="122">
        <v>1</v>
      </c>
      <c r="AE77" s="122">
        <v>0</v>
      </c>
      <c r="AF77" s="122">
        <v>1</v>
      </c>
      <c r="AG77" s="122">
        <v>1</v>
      </c>
      <c r="AH77" s="123">
        <v>6</v>
      </c>
      <c r="AI77" s="122">
        <v>1</v>
      </c>
      <c r="AJ77" s="122">
        <v>0</v>
      </c>
      <c r="AK77" s="122">
        <v>0</v>
      </c>
      <c r="AL77" s="122">
        <v>0</v>
      </c>
      <c r="AM77" s="122">
        <v>1</v>
      </c>
      <c r="AN77" s="122">
        <v>0</v>
      </c>
      <c r="AO77" s="122"/>
    </row>
    <row r="78" spans="1:41" x14ac:dyDescent="0.3">
      <c r="A78" s="122" t="s">
        <v>1362</v>
      </c>
      <c r="B78" s="122" t="s">
        <v>1442</v>
      </c>
      <c r="C78" s="122" t="s">
        <v>1443</v>
      </c>
      <c r="D78" s="141" t="s">
        <v>499</v>
      </c>
      <c r="E78" s="122" t="s">
        <v>144</v>
      </c>
      <c r="F78" s="122" t="s">
        <v>1393</v>
      </c>
      <c r="G78" s="122"/>
      <c r="H78" s="122">
        <v>0</v>
      </c>
      <c r="I78" s="122">
        <v>0</v>
      </c>
      <c r="J78" s="122">
        <v>0</v>
      </c>
      <c r="K78" s="122">
        <v>0</v>
      </c>
      <c r="L78" s="122">
        <v>0</v>
      </c>
      <c r="M78" s="122">
        <v>0</v>
      </c>
      <c r="N78" s="123">
        <v>0</v>
      </c>
      <c r="O78" s="122">
        <v>1</v>
      </c>
      <c r="P78" s="122">
        <v>0</v>
      </c>
      <c r="Q78" s="122">
        <v>0</v>
      </c>
      <c r="R78" s="122">
        <v>0</v>
      </c>
      <c r="S78" s="122">
        <v>0</v>
      </c>
      <c r="T78" s="122">
        <v>1</v>
      </c>
      <c r="U78" s="122">
        <v>0</v>
      </c>
      <c r="V78" s="122">
        <v>1</v>
      </c>
      <c r="W78" s="122">
        <v>0</v>
      </c>
      <c r="X78" s="122">
        <v>1</v>
      </c>
      <c r="Y78" s="122">
        <v>0</v>
      </c>
      <c r="Z78" s="122">
        <v>0</v>
      </c>
      <c r="AA78" s="122">
        <v>0</v>
      </c>
      <c r="AB78" s="122">
        <v>0</v>
      </c>
      <c r="AC78" s="122">
        <v>1</v>
      </c>
      <c r="AD78" s="122">
        <v>1</v>
      </c>
      <c r="AE78" s="122">
        <v>0</v>
      </c>
      <c r="AF78" s="122">
        <v>1</v>
      </c>
      <c r="AG78" s="122">
        <v>1</v>
      </c>
      <c r="AH78" s="123">
        <v>1</v>
      </c>
      <c r="AI78" s="122">
        <v>1</v>
      </c>
      <c r="AJ78" s="122">
        <v>1</v>
      </c>
      <c r="AK78" s="122">
        <v>0</v>
      </c>
      <c r="AL78" s="122">
        <v>0</v>
      </c>
      <c r="AM78" s="122">
        <v>1</v>
      </c>
      <c r="AN78" s="122">
        <v>0</v>
      </c>
      <c r="AO78" s="122"/>
    </row>
    <row r="79" spans="1:41" x14ac:dyDescent="0.3">
      <c r="A79" s="122" t="s">
        <v>1362</v>
      </c>
      <c r="B79" s="122" t="s">
        <v>1444</v>
      </c>
      <c r="C79" s="122" t="s">
        <v>1445</v>
      </c>
      <c r="D79" s="141" t="s">
        <v>499</v>
      </c>
      <c r="E79" s="122" t="s">
        <v>144</v>
      </c>
      <c r="F79" s="122" t="s">
        <v>1393</v>
      </c>
      <c r="G79" s="122"/>
      <c r="H79" s="122">
        <v>0</v>
      </c>
      <c r="I79" s="122">
        <v>0</v>
      </c>
      <c r="J79" s="122">
        <v>0</v>
      </c>
      <c r="K79" s="122">
        <v>0</v>
      </c>
      <c r="L79" s="122">
        <v>0</v>
      </c>
      <c r="M79" s="122">
        <v>0</v>
      </c>
      <c r="N79" s="123" t="s">
        <v>56</v>
      </c>
      <c r="O79" s="122">
        <v>2</v>
      </c>
      <c r="P79" s="122">
        <v>0</v>
      </c>
      <c r="Q79" s="122">
        <v>0</v>
      </c>
      <c r="R79" s="122">
        <v>0</v>
      </c>
      <c r="S79" s="122">
        <v>1</v>
      </c>
      <c r="T79" s="122">
        <v>1</v>
      </c>
      <c r="U79" s="122">
        <v>0</v>
      </c>
      <c r="V79" s="122">
        <v>1</v>
      </c>
      <c r="W79" s="122">
        <v>0</v>
      </c>
      <c r="X79" s="122">
        <v>1</v>
      </c>
      <c r="Y79" s="122">
        <v>0</v>
      </c>
      <c r="Z79" s="122">
        <v>1</v>
      </c>
      <c r="AA79" s="122">
        <v>0</v>
      </c>
      <c r="AB79" s="122">
        <v>0</v>
      </c>
      <c r="AC79" s="122">
        <v>1</v>
      </c>
      <c r="AD79" s="122">
        <v>1</v>
      </c>
      <c r="AE79" s="122">
        <v>0</v>
      </c>
      <c r="AF79" s="122">
        <v>1</v>
      </c>
      <c r="AG79" s="122">
        <v>1</v>
      </c>
      <c r="AH79" s="123">
        <v>4</v>
      </c>
      <c r="AI79" s="122">
        <v>1</v>
      </c>
      <c r="AJ79" s="122">
        <v>0</v>
      </c>
      <c r="AK79" s="122">
        <v>0</v>
      </c>
      <c r="AL79" s="122"/>
      <c r="AM79" s="122">
        <v>1</v>
      </c>
      <c r="AN79" s="122"/>
      <c r="AO79" s="122"/>
    </row>
    <row r="80" spans="1:41" x14ac:dyDescent="0.3">
      <c r="A80" s="122" t="s">
        <v>1362</v>
      </c>
      <c r="B80" s="122" t="s">
        <v>1446</v>
      </c>
      <c r="C80" s="122" t="s">
        <v>1447</v>
      </c>
      <c r="D80" s="141" t="s">
        <v>499</v>
      </c>
      <c r="E80" s="122" t="s">
        <v>144</v>
      </c>
      <c r="F80" s="122" t="s">
        <v>1393</v>
      </c>
      <c r="G80" s="122"/>
      <c r="H80" s="122">
        <v>0</v>
      </c>
      <c r="I80" s="122">
        <v>0</v>
      </c>
      <c r="J80" s="122">
        <v>0</v>
      </c>
      <c r="K80" s="122">
        <v>0</v>
      </c>
      <c r="L80" s="122">
        <v>0</v>
      </c>
      <c r="M80" s="122">
        <v>0</v>
      </c>
      <c r="N80" s="123">
        <v>0</v>
      </c>
      <c r="O80" s="122">
        <v>1</v>
      </c>
      <c r="P80" s="122">
        <v>1</v>
      </c>
      <c r="Q80" s="122">
        <v>0</v>
      </c>
      <c r="R80" s="122">
        <v>0</v>
      </c>
      <c r="S80" s="122">
        <v>0</v>
      </c>
      <c r="T80" s="122">
        <v>1</v>
      </c>
      <c r="U80" s="122">
        <v>0</v>
      </c>
      <c r="V80" s="122">
        <v>1</v>
      </c>
      <c r="W80" s="122">
        <v>0</v>
      </c>
      <c r="X80" s="122">
        <v>1</v>
      </c>
      <c r="Y80" s="122">
        <v>0</v>
      </c>
      <c r="Z80" s="122">
        <v>1</v>
      </c>
      <c r="AA80" s="122">
        <v>0</v>
      </c>
      <c r="AB80" s="122">
        <v>0</v>
      </c>
      <c r="AC80" s="122">
        <v>1</v>
      </c>
      <c r="AD80" s="122">
        <v>1</v>
      </c>
      <c r="AE80" s="122">
        <v>0</v>
      </c>
      <c r="AF80" s="122">
        <v>1</v>
      </c>
      <c r="AG80" s="122">
        <v>1</v>
      </c>
      <c r="AH80" s="123">
        <v>1</v>
      </c>
      <c r="AI80" s="122">
        <v>1</v>
      </c>
      <c r="AJ80" s="122">
        <v>0</v>
      </c>
      <c r="AK80" s="122">
        <v>0</v>
      </c>
      <c r="AL80" s="122">
        <v>0</v>
      </c>
      <c r="AM80" s="122">
        <v>0</v>
      </c>
      <c r="AN80" s="122">
        <v>0</v>
      </c>
      <c r="AO80" s="122"/>
    </row>
    <row r="81" spans="1:41" x14ac:dyDescent="0.3">
      <c r="A81" s="122" t="s">
        <v>1362</v>
      </c>
      <c r="B81" s="122" t="s">
        <v>1448</v>
      </c>
      <c r="C81" s="122" t="s">
        <v>1449</v>
      </c>
      <c r="D81" s="141" t="s">
        <v>499</v>
      </c>
      <c r="E81" s="122" t="s">
        <v>144</v>
      </c>
      <c r="F81" s="122" t="s">
        <v>1393</v>
      </c>
      <c r="G81" s="122"/>
      <c r="H81" s="122"/>
      <c r="I81" s="122">
        <v>0</v>
      </c>
      <c r="J81" s="122">
        <v>0</v>
      </c>
      <c r="K81" s="122">
        <v>0</v>
      </c>
      <c r="L81" s="122">
        <v>0</v>
      </c>
      <c r="M81" s="122"/>
      <c r="N81" s="123">
        <v>0</v>
      </c>
      <c r="O81" s="122">
        <v>0</v>
      </c>
      <c r="P81" s="122">
        <v>1</v>
      </c>
      <c r="Q81" s="122">
        <v>0</v>
      </c>
      <c r="R81" s="122">
        <v>0</v>
      </c>
      <c r="S81" s="122">
        <v>0</v>
      </c>
      <c r="T81" s="122">
        <v>0</v>
      </c>
      <c r="U81" s="122">
        <v>1</v>
      </c>
      <c r="V81" s="122">
        <v>1</v>
      </c>
      <c r="W81" s="122">
        <v>0</v>
      </c>
      <c r="X81" s="122">
        <v>1</v>
      </c>
      <c r="Y81" s="122" t="s">
        <v>1377</v>
      </c>
      <c r="Z81" s="122">
        <v>0</v>
      </c>
      <c r="AA81" s="122">
        <v>0</v>
      </c>
      <c r="AB81" s="122">
        <v>0</v>
      </c>
      <c r="AC81" s="122">
        <v>0</v>
      </c>
      <c r="AD81" s="122">
        <v>0</v>
      </c>
      <c r="AE81" s="122">
        <v>0</v>
      </c>
      <c r="AF81" s="122">
        <v>0</v>
      </c>
      <c r="AG81" s="122">
        <v>1</v>
      </c>
      <c r="AH81" s="123">
        <v>2</v>
      </c>
      <c r="AI81" s="122"/>
      <c r="AJ81" s="122">
        <v>1</v>
      </c>
      <c r="AK81" s="122">
        <v>0</v>
      </c>
      <c r="AL81" s="122">
        <v>0</v>
      </c>
      <c r="AM81" s="122">
        <v>1</v>
      </c>
      <c r="AN81" s="122">
        <v>0</v>
      </c>
      <c r="AO81" s="122"/>
    </row>
    <row r="82" spans="1:41" x14ac:dyDescent="0.3">
      <c r="A82" s="122" t="s">
        <v>1362</v>
      </c>
      <c r="B82" s="122" t="s">
        <v>1450</v>
      </c>
      <c r="C82" s="122" t="s">
        <v>1451</v>
      </c>
      <c r="D82" s="141" t="s">
        <v>499</v>
      </c>
      <c r="E82" s="122" t="s">
        <v>144</v>
      </c>
      <c r="F82" s="122" t="s">
        <v>1366</v>
      </c>
      <c r="G82" s="122"/>
      <c r="H82" s="122"/>
      <c r="I82" s="122"/>
      <c r="J82" s="122"/>
      <c r="K82" s="122">
        <v>0</v>
      </c>
      <c r="L82" s="122">
        <v>0</v>
      </c>
      <c r="M82" s="122"/>
      <c r="N82" s="123">
        <v>0</v>
      </c>
      <c r="O82" s="122">
        <v>1</v>
      </c>
      <c r="P82" s="122">
        <v>0</v>
      </c>
      <c r="Q82" s="122">
        <v>0</v>
      </c>
      <c r="R82" s="122">
        <v>0</v>
      </c>
      <c r="S82" s="122">
        <v>1</v>
      </c>
      <c r="T82" s="122">
        <v>1</v>
      </c>
      <c r="U82" s="122">
        <v>0</v>
      </c>
      <c r="V82" s="122">
        <v>1</v>
      </c>
      <c r="W82" s="122">
        <v>0</v>
      </c>
      <c r="X82" s="122">
        <v>1</v>
      </c>
      <c r="Y82" s="122">
        <v>0</v>
      </c>
      <c r="Z82" s="122">
        <v>0</v>
      </c>
      <c r="AA82" s="122">
        <v>0</v>
      </c>
      <c r="AB82" s="122"/>
      <c r="AC82" s="122">
        <v>0</v>
      </c>
      <c r="AD82" s="122">
        <v>1</v>
      </c>
      <c r="AE82" s="122">
        <v>0</v>
      </c>
      <c r="AF82" s="122">
        <v>1</v>
      </c>
      <c r="AG82" s="122">
        <v>1</v>
      </c>
      <c r="AH82" s="123">
        <v>1</v>
      </c>
      <c r="AI82" s="122">
        <v>1</v>
      </c>
      <c r="AJ82" s="122">
        <v>0</v>
      </c>
      <c r="AK82" s="122">
        <v>0</v>
      </c>
      <c r="AL82" s="122">
        <v>0</v>
      </c>
      <c r="AM82" s="122">
        <v>1</v>
      </c>
      <c r="AN82" s="122">
        <v>0</v>
      </c>
      <c r="AO82" s="122" t="s">
        <v>1682</v>
      </c>
    </row>
    <row r="83" spans="1:41" x14ac:dyDescent="0.3">
      <c r="A83" s="122" t="s">
        <v>1362</v>
      </c>
      <c r="B83" s="122" t="s">
        <v>1452</v>
      </c>
      <c r="C83" s="122" t="s">
        <v>1453</v>
      </c>
      <c r="D83" s="141" t="s">
        <v>499</v>
      </c>
      <c r="E83" s="122" t="s">
        <v>144</v>
      </c>
      <c r="F83" s="122" t="s">
        <v>1393</v>
      </c>
      <c r="G83" s="122"/>
      <c r="H83" s="122"/>
      <c r="I83" s="122"/>
      <c r="J83" s="122"/>
      <c r="K83" s="122"/>
      <c r="L83" s="122"/>
      <c r="M83" s="122"/>
      <c r="N83" s="123">
        <v>0</v>
      </c>
      <c r="O83" s="122"/>
      <c r="P83" s="122"/>
      <c r="Q83" s="122"/>
      <c r="R83" s="122"/>
      <c r="S83" s="122"/>
      <c r="T83" s="122">
        <v>1</v>
      </c>
      <c r="U83" s="122">
        <v>1</v>
      </c>
      <c r="V83" s="122">
        <v>1</v>
      </c>
      <c r="W83" s="122">
        <v>0</v>
      </c>
      <c r="X83" s="122">
        <v>1</v>
      </c>
      <c r="Y83" s="122">
        <v>0</v>
      </c>
      <c r="Z83" s="122">
        <v>1</v>
      </c>
      <c r="AA83" s="122">
        <v>0</v>
      </c>
      <c r="AB83" s="122">
        <v>0</v>
      </c>
      <c r="AC83" s="122">
        <v>0</v>
      </c>
      <c r="AD83" s="122">
        <v>1</v>
      </c>
      <c r="AE83" s="122">
        <v>0</v>
      </c>
      <c r="AF83" s="122">
        <v>1</v>
      </c>
      <c r="AG83" s="122">
        <v>1</v>
      </c>
      <c r="AH83" s="123" t="s">
        <v>1454</v>
      </c>
      <c r="AI83" s="122">
        <v>1</v>
      </c>
      <c r="AJ83" s="122">
        <v>1</v>
      </c>
      <c r="AK83" s="122">
        <v>0</v>
      </c>
      <c r="AL83" s="122">
        <v>0</v>
      </c>
      <c r="AM83" s="122">
        <v>1</v>
      </c>
      <c r="AN83" s="122"/>
      <c r="AO83" s="122" t="s">
        <v>1455</v>
      </c>
    </row>
    <row r="84" spans="1:41" x14ac:dyDescent="0.3">
      <c r="A84" s="122" t="s">
        <v>1362</v>
      </c>
      <c r="B84" s="122" t="s">
        <v>1456</v>
      </c>
      <c r="C84" s="122" t="s">
        <v>1457</v>
      </c>
      <c r="D84" s="141" t="s">
        <v>499</v>
      </c>
      <c r="E84" s="122" t="s">
        <v>1365</v>
      </c>
      <c r="F84" s="122" t="s">
        <v>1393</v>
      </c>
      <c r="G84" s="122">
        <v>0</v>
      </c>
      <c r="H84" s="122">
        <v>0</v>
      </c>
      <c r="I84" s="122">
        <v>0</v>
      </c>
      <c r="J84" s="122">
        <v>0</v>
      </c>
      <c r="K84" s="122" t="s">
        <v>1377</v>
      </c>
      <c r="L84" s="122">
        <v>0</v>
      </c>
      <c r="M84" s="122">
        <v>0</v>
      </c>
      <c r="N84" s="123">
        <v>1</v>
      </c>
      <c r="O84" s="122">
        <v>0</v>
      </c>
      <c r="P84" s="122">
        <v>1</v>
      </c>
      <c r="Q84" s="122">
        <v>0</v>
      </c>
      <c r="R84" s="122">
        <v>0</v>
      </c>
      <c r="S84" s="122">
        <v>1</v>
      </c>
      <c r="T84" s="122">
        <v>1</v>
      </c>
      <c r="U84" s="122">
        <v>0</v>
      </c>
      <c r="V84" s="122">
        <v>1</v>
      </c>
      <c r="W84" s="122">
        <v>0</v>
      </c>
      <c r="X84" s="122">
        <v>1</v>
      </c>
      <c r="Y84" s="122">
        <v>0</v>
      </c>
      <c r="Z84" s="122">
        <v>1</v>
      </c>
      <c r="AA84" s="122">
        <v>0</v>
      </c>
      <c r="AB84" s="122">
        <v>0</v>
      </c>
      <c r="AC84" s="122">
        <v>0</v>
      </c>
      <c r="AD84" s="122">
        <v>1</v>
      </c>
      <c r="AE84" s="122"/>
      <c r="AF84" s="122"/>
      <c r="AG84" s="122"/>
      <c r="AH84" s="123">
        <v>9</v>
      </c>
      <c r="AI84" s="122">
        <v>0</v>
      </c>
      <c r="AJ84" s="122">
        <v>1</v>
      </c>
      <c r="AK84" s="122">
        <v>0</v>
      </c>
      <c r="AL84" s="122">
        <v>0</v>
      </c>
      <c r="AM84" s="122"/>
      <c r="AN84" s="122">
        <v>0</v>
      </c>
      <c r="AO84" s="122" t="s">
        <v>1683</v>
      </c>
    </row>
    <row r="85" spans="1:41" x14ac:dyDescent="0.3">
      <c r="A85" s="122" t="s">
        <v>1362</v>
      </c>
      <c r="B85" s="122" t="s">
        <v>1458</v>
      </c>
      <c r="C85" s="122" t="s">
        <v>1459</v>
      </c>
      <c r="D85" s="141" t="s">
        <v>499</v>
      </c>
      <c r="E85" s="122" t="s">
        <v>1365</v>
      </c>
      <c r="F85" s="122" t="s">
        <v>1366</v>
      </c>
      <c r="G85" s="122"/>
      <c r="H85" s="122"/>
      <c r="I85" s="122"/>
      <c r="J85" s="122">
        <v>0</v>
      </c>
      <c r="K85" s="122">
        <v>0</v>
      </c>
      <c r="L85" s="122">
        <v>0</v>
      </c>
      <c r="M85" s="122">
        <v>0</v>
      </c>
      <c r="N85" s="123">
        <v>0</v>
      </c>
      <c r="O85" s="122">
        <v>1</v>
      </c>
      <c r="P85" s="122">
        <v>0</v>
      </c>
      <c r="Q85" s="122">
        <v>0</v>
      </c>
      <c r="R85" s="122">
        <v>0</v>
      </c>
      <c r="S85" s="122">
        <v>0</v>
      </c>
      <c r="T85" s="122">
        <v>0</v>
      </c>
      <c r="U85" s="122">
        <v>0</v>
      </c>
      <c r="V85" s="122">
        <v>1</v>
      </c>
      <c r="W85" s="122">
        <v>0</v>
      </c>
      <c r="X85" s="122">
        <v>1</v>
      </c>
      <c r="Y85" s="122">
        <v>0</v>
      </c>
      <c r="Z85" s="122">
        <v>1</v>
      </c>
      <c r="AA85" s="122">
        <v>0</v>
      </c>
      <c r="AB85" s="122">
        <v>0</v>
      </c>
      <c r="AC85" s="122">
        <v>1</v>
      </c>
      <c r="AD85" s="122">
        <v>1</v>
      </c>
      <c r="AE85" s="122">
        <v>0</v>
      </c>
      <c r="AF85" s="122">
        <v>1</v>
      </c>
      <c r="AG85" s="122"/>
      <c r="AH85" s="123" t="s">
        <v>1460</v>
      </c>
      <c r="AI85" s="122"/>
      <c r="AJ85" s="122">
        <v>0</v>
      </c>
      <c r="AK85" s="122">
        <v>0</v>
      </c>
      <c r="AL85" s="122">
        <v>0</v>
      </c>
      <c r="AM85" s="122">
        <v>1</v>
      </c>
      <c r="AN85" s="122">
        <v>0</v>
      </c>
      <c r="AO85" s="122"/>
    </row>
    <row r="86" spans="1:41" x14ac:dyDescent="0.3">
      <c r="A86" s="122" t="s">
        <v>1362</v>
      </c>
      <c r="B86" s="122" t="s">
        <v>1461</v>
      </c>
      <c r="C86" s="122" t="s">
        <v>1462</v>
      </c>
      <c r="D86" s="141" t="s">
        <v>499</v>
      </c>
      <c r="E86" s="122" t="s">
        <v>1365</v>
      </c>
      <c r="F86" s="122" t="s">
        <v>1366</v>
      </c>
      <c r="G86" s="122"/>
      <c r="H86" s="122"/>
      <c r="I86" s="122">
        <v>0</v>
      </c>
      <c r="J86" s="122">
        <v>0</v>
      </c>
      <c r="K86" s="122">
        <v>0</v>
      </c>
      <c r="L86" s="122">
        <v>0</v>
      </c>
      <c r="M86" s="122">
        <v>0</v>
      </c>
      <c r="N86" s="123">
        <v>0</v>
      </c>
      <c r="O86" s="122">
        <v>0</v>
      </c>
      <c r="P86" s="122">
        <v>1</v>
      </c>
      <c r="Q86" s="122">
        <v>0</v>
      </c>
      <c r="R86" s="122">
        <v>0</v>
      </c>
      <c r="S86" s="122">
        <v>1</v>
      </c>
      <c r="T86" s="122">
        <v>1</v>
      </c>
      <c r="U86" s="122">
        <v>0</v>
      </c>
      <c r="V86" s="122">
        <v>1</v>
      </c>
      <c r="W86" s="122">
        <v>0</v>
      </c>
      <c r="X86" s="122">
        <v>1</v>
      </c>
      <c r="Y86" s="122">
        <v>0</v>
      </c>
      <c r="Z86" s="122" t="s">
        <v>1372</v>
      </c>
      <c r="AA86" s="122">
        <v>0</v>
      </c>
      <c r="AB86" s="122">
        <v>0</v>
      </c>
      <c r="AC86" s="122">
        <v>0</v>
      </c>
      <c r="AD86" s="122">
        <v>1</v>
      </c>
      <c r="AE86" s="122">
        <v>0</v>
      </c>
      <c r="AF86" s="122">
        <v>0</v>
      </c>
      <c r="AG86" s="122">
        <v>1</v>
      </c>
      <c r="AH86" s="123" t="s">
        <v>1463</v>
      </c>
      <c r="AI86" s="122"/>
      <c r="AJ86" s="122">
        <v>0</v>
      </c>
      <c r="AK86" s="122">
        <v>0</v>
      </c>
      <c r="AL86" s="122">
        <v>0</v>
      </c>
      <c r="AM86" s="122">
        <v>1</v>
      </c>
      <c r="AN86" s="122">
        <v>0</v>
      </c>
      <c r="AO86" s="122"/>
    </row>
    <row r="87" spans="1:41" x14ac:dyDescent="0.3">
      <c r="A87" s="122" t="s">
        <v>1362</v>
      </c>
      <c r="B87" s="122" t="s">
        <v>1464</v>
      </c>
      <c r="C87" s="122" t="s">
        <v>1465</v>
      </c>
      <c r="D87" s="141" t="s">
        <v>499</v>
      </c>
      <c r="E87" s="122" t="s">
        <v>1365</v>
      </c>
      <c r="F87" s="122" t="s">
        <v>1366</v>
      </c>
      <c r="G87" s="122"/>
      <c r="H87" s="122">
        <v>0</v>
      </c>
      <c r="I87" s="122">
        <v>0</v>
      </c>
      <c r="J87" s="122">
        <v>0</v>
      </c>
      <c r="K87" s="122">
        <v>0</v>
      </c>
      <c r="L87" s="122">
        <v>0</v>
      </c>
      <c r="M87" s="122">
        <v>0</v>
      </c>
      <c r="N87" s="123" t="s">
        <v>1377</v>
      </c>
      <c r="O87" s="122">
        <v>1</v>
      </c>
      <c r="P87" s="122">
        <v>1</v>
      </c>
      <c r="Q87" s="122">
        <v>0</v>
      </c>
      <c r="R87" s="122">
        <v>0</v>
      </c>
      <c r="S87" s="122">
        <v>1</v>
      </c>
      <c r="T87" s="122">
        <v>1</v>
      </c>
      <c r="U87" s="122">
        <v>0</v>
      </c>
      <c r="V87" s="122">
        <v>1</v>
      </c>
      <c r="W87" s="122">
        <v>0</v>
      </c>
      <c r="X87" s="122">
        <v>1</v>
      </c>
      <c r="Y87" s="122">
        <v>0</v>
      </c>
      <c r="Z87" s="122">
        <v>1</v>
      </c>
      <c r="AA87" s="122">
        <v>0</v>
      </c>
      <c r="AB87" s="122">
        <v>0</v>
      </c>
      <c r="AC87" s="122">
        <v>0</v>
      </c>
      <c r="AD87" s="122">
        <v>1</v>
      </c>
      <c r="AE87" s="122">
        <v>1</v>
      </c>
      <c r="AF87" s="122">
        <v>1</v>
      </c>
      <c r="AG87" s="122">
        <v>1</v>
      </c>
      <c r="AH87" s="123">
        <v>4</v>
      </c>
      <c r="AI87" s="122">
        <v>1</v>
      </c>
      <c r="AJ87" s="122">
        <v>0</v>
      </c>
      <c r="AK87" s="122">
        <v>0</v>
      </c>
      <c r="AL87" s="122">
        <v>0</v>
      </c>
      <c r="AM87" s="122">
        <v>1</v>
      </c>
      <c r="AN87" s="122">
        <v>0</v>
      </c>
      <c r="AO87" s="122"/>
    </row>
    <row r="88" spans="1:41" x14ac:dyDescent="0.3">
      <c r="A88" s="122" t="s">
        <v>1362</v>
      </c>
      <c r="B88" s="122" t="s">
        <v>1466</v>
      </c>
      <c r="C88" s="122" t="s">
        <v>1467</v>
      </c>
      <c r="D88" s="141" t="s">
        <v>499</v>
      </c>
      <c r="E88" s="122" t="s">
        <v>1365</v>
      </c>
      <c r="F88" s="122" t="s">
        <v>1366</v>
      </c>
      <c r="G88" s="122"/>
      <c r="H88" s="122">
        <v>0</v>
      </c>
      <c r="I88" s="122">
        <v>0</v>
      </c>
      <c r="J88" s="122">
        <v>0</v>
      </c>
      <c r="K88" s="122">
        <v>0</v>
      </c>
      <c r="L88" s="122">
        <v>0</v>
      </c>
      <c r="M88" s="122">
        <v>0</v>
      </c>
      <c r="N88" s="123">
        <v>0</v>
      </c>
      <c r="O88" s="122">
        <v>1</v>
      </c>
      <c r="P88" s="122">
        <v>0</v>
      </c>
      <c r="Q88" s="122">
        <v>0</v>
      </c>
      <c r="R88" s="122">
        <v>0</v>
      </c>
      <c r="S88" s="122">
        <v>1</v>
      </c>
      <c r="T88" s="122">
        <v>1</v>
      </c>
      <c r="U88" s="122">
        <v>0</v>
      </c>
      <c r="V88" s="122">
        <v>1</v>
      </c>
      <c r="W88" s="122">
        <v>0</v>
      </c>
      <c r="X88" s="122">
        <v>1</v>
      </c>
      <c r="Y88" s="122">
        <v>0</v>
      </c>
      <c r="Z88" s="122">
        <v>0</v>
      </c>
      <c r="AA88" s="122">
        <v>0</v>
      </c>
      <c r="AB88" s="122">
        <v>0</v>
      </c>
      <c r="AC88" s="122">
        <v>0</v>
      </c>
      <c r="AD88" s="122">
        <v>1</v>
      </c>
      <c r="AE88" s="122">
        <v>1</v>
      </c>
      <c r="AF88" s="122">
        <v>1</v>
      </c>
      <c r="AG88" s="122">
        <v>1</v>
      </c>
      <c r="AH88" s="123">
        <v>0</v>
      </c>
      <c r="AI88" s="122"/>
      <c r="AJ88" s="122">
        <v>1</v>
      </c>
      <c r="AK88" s="122">
        <v>0</v>
      </c>
      <c r="AL88" s="122">
        <v>0</v>
      </c>
      <c r="AM88" s="122">
        <v>1</v>
      </c>
      <c r="AN88" s="122">
        <v>0</v>
      </c>
      <c r="AO88" s="122"/>
    </row>
    <row r="89" spans="1:41" x14ac:dyDescent="0.3">
      <c r="A89" s="122" t="s">
        <v>1362</v>
      </c>
      <c r="B89" s="122" t="s">
        <v>1468</v>
      </c>
      <c r="C89" s="122" t="s">
        <v>1469</v>
      </c>
      <c r="D89" s="141" t="s">
        <v>499</v>
      </c>
      <c r="E89" s="122" t="s">
        <v>1365</v>
      </c>
      <c r="F89" s="122" t="s">
        <v>1366</v>
      </c>
      <c r="G89" s="122"/>
      <c r="H89" s="122"/>
      <c r="I89" s="122">
        <v>0</v>
      </c>
      <c r="J89" s="122">
        <v>0</v>
      </c>
      <c r="K89" s="122">
        <v>0</v>
      </c>
      <c r="L89" s="122">
        <v>0</v>
      </c>
      <c r="M89" s="122">
        <v>0</v>
      </c>
      <c r="N89" s="123">
        <v>0</v>
      </c>
      <c r="O89" s="122">
        <v>1</v>
      </c>
      <c r="P89" s="122">
        <v>1</v>
      </c>
      <c r="Q89" s="122">
        <v>0</v>
      </c>
      <c r="R89" s="122">
        <v>0</v>
      </c>
      <c r="S89" s="122">
        <v>0</v>
      </c>
      <c r="T89" s="122">
        <v>1</v>
      </c>
      <c r="U89" s="122">
        <v>0</v>
      </c>
      <c r="V89" s="122">
        <v>1</v>
      </c>
      <c r="W89" s="122">
        <v>1</v>
      </c>
      <c r="X89" s="122">
        <v>1</v>
      </c>
      <c r="Y89" s="122">
        <v>0</v>
      </c>
      <c r="Z89" s="122">
        <v>1</v>
      </c>
      <c r="AA89" s="122">
        <v>0</v>
      </c>
      <c r="AB89" s="122">
        <v>0</v>
      </c>
      <c r="AC89" s="122">
        <v>0</v>
      </c>
      <c r="AD89" s="122" t="s">
        <v>56</v>
      </c>
      <c r="AE89" s="122">
        <v>0</v>
      </c>
      <c r="AF89" s="122">
        <v>1</v>
      </c>
      <c r="AG89" s="122">
        <v>1</v>
      </c>
      <c r="AH89" s="123">
        <v>1</v>
      </c>
      <c r="AI89" s="122"/>
      <c r="AJ89" s="122">
        <v>1</v>
      </c>
      <c r="AK89" s="122">
        <v>0</v>
      </c>
      <c r="AL89" s="122">
        <v>0</v>
      </c>
      <c r="AM89" s="122">
        <v>1</v>
      </c>
      <c r="AN89" s="122">
        <v>0</v>
      </c>
      <c r="AO89" s="122" t="s">
        <v>1684</v>
      </c>
    </row>
    <row r="90" spans="1:41" x14ac:dyDescent="0.3">
      <c r="A90" s="122" t="s">
        <v>1362</v>
      </c>
      <c r="B90" s="122" t="s">
        <v>1470</v>
      </c>
      <c r="C90" s="122" t="s">
        <v>1471</v>
      </c>
      <c r="D90" s="141" t="s">
        <v>499</v>
      </c>
      <c r="E90" s="120" t="s">
        <v>144</v>
      </c>
      <c r="F90" s="122" t="s">
        <v>1366</v>
      </c>
      <c r="G90" s="120"/>
      <c r="H90" s="120">
        <v>0</v>
      </c>
      <c r="I90" s="120">
        <v>0</v>
      </c>
      <c r="J90" s="120">
        <v>0</v>
      </c>
      <c r="K90" s="122">
        <v>0</v>
      </c>
      <c r="L90" s="122">
        <v>0</v>
      </c>
      <c r="M90" s="122">
        <v>0</v>
      </c>
      <c r="N90" s="123">
        <v>0</v>
      </c>
      <c r="O90" s="122">
        <v>1</v>
      </c>
      <c r="P90" s="122">
        <v>0</v>
      </c>
      <c r="Q90" s="122">
        <v>0</v>
      </c>
      <c r="R90" s="122">
        <v>0</v>
      </c>
      <c r="S90" s="122">
        <v>0</v>
      </c>
      <c r="T90" s="122">
        <v>0</v>
      </c>
      <c r="U90" s="122">
        <v>0</v>
      </c>
      <c r="V90" s="122">
        <v>1</v>
      </c>
      <c r="W90" s="122">
        <v>0</v>
      </c>
      <c r="X90" s="122">
        <v>1</v>
      </c>
      <c r="Y90" s="122">
        <v>0</v>
      </c>
      <c r="Z90" s="122">
        <v>0</v>
      </c>
      <c r="AA90" s="122">
        <v>0</v>
      </c>
      <c r="AB90" s="122">
        <v>0</v>
      </c>
      <c r="AC90" s="122">
        <v>0</v>
      </c>
      <c r="AD90" s="122">
        <v>1</v>
      </c>
      <c r="AE90" s="122">
        <v>0</v>
      </c>
      <c r="AF90" s="122">
        <v>0</v>
      </c>
      <c r="AG90" s="122">
        <v>1</v>
      </c>
      <c r="AH90" s="123">
        <v>6</v>
      </c>
      <c r="AI90" s="120"/>
      <c r="AJ90" s="122">
        <v>0</v>
      </c>
      <c r="AK90" s="122">
        <v>0</v>
      </c>
      <c r="AL90" s="122">
        <v>0</v>
      </c>
      <c r="AM90" s="122">
        <v>1</v>
      </c>
      <c r="AN90" s="122">
        <v>0</v>
      </c>
      <c r="AO90" s="120"/>
    </row>
    <row r="91" spans="1:41" x14ac:dyDescent="0.3">
      <c r="A91" s="122" t="s">
        <v>1362</v>
      </c>
      <c r="B91" s="122" t="s">
        <v>1472</v>
      </c>
      <c r="C91" s="122" t="s">
        <v>1473</v>
      </c>
      <c r="D91" s="141" t="s">
        <v>499</v>
      </c>
      <c r="E91" s="122" t="s">
        <v>144</v>
      </c>
      <c r="F91" s="122" t="s">
        <v>1366</v>
      </c>
      <c r="G91" s="122"/>
      <c r="H91" s="122">
        <v>0</v>
      </c>
      <c r="I91" s="122">
        <v>0</v>
      </c>
      <c r="J91" s="122">
        <v>0</v>
      </c>
      <c r="K91" s="122">
        <v>0</v>
      </c>
      <c r="L91" s="122">
        <v>0</v>
      </c>
      <c r="M91" s="122">
        <v>0</v>
      </c>
      <c r="N91" s="123">
        <v>0</v>
      </c>
      <c r="O91" s="122">
        <v>1</v>
      </c>
      <c r="P91" s="122">
        <v>1</v>
      </c>
      <c r="Q91" s="122">
        <v>0</v>
      </c>
      <c r="R91" s="122">
        <v>0</v>
      </c>
      <c r="S91" s="122">
        <v>1</v>
      </c>
      <c r="T91" s="122">
        <v>1</v>
      </c>
      <c r="U91" s="122">
        <v>0</v>
      </c>
      <c r="V91" s="122">
        <v>1</v>
      </c>
      <c r="W91" s="122">
        <v>0</v>
      </c>
      <c r="X91" s="122">
        <v>1</v>
      </c>
      <c r="Y91" s="122">
        <v>0</v>
      </c>
      <c r="Z91" s="122">
        <v>1</v>
      </c>
      <c r="AA91" s="122">
        <v>0</v>
      </c>
      <c r="AB91" s="122">
        <v>0</v>
      </c>
      <c r="AC91" s="122">
        <v>0</v>
      </c>
      <c r="AD91" s="122">
        <v>1</v>
      </c>
      <c r="AE91" s="122">
        <v>0</v>
      </c>
      <c r="AF91" s="122">
        <v>1</v>
      </c>
      <c r="AG91" s="122">
        <v>1</v>
      </c>
      <c r="AH91" s="123">
        <v>3</v>
      </c>
      <c r="AI91" s="122">
        <v>1</v>
      </c>
      <c r="AJ91" s="122">
        <v>1</v>
      </c>
      <c r="AK91" s="122">
        <v>0</v>
      </c>
      <c r="AL91" s="122">
        <v>0</v>
      </c>
      <c r="AM91" s="122">
        <v>1</v>
      </c>
      <c r="AN91" s="122">
        <v>0</v>
      </c>
      <c r="AO91" s="122"/>
    </row>
    <row r="92" spans="1:41" x14ac:dyDescent="0.3">
      <c r="A92" s="122" t="s">
        <v>1362</v>
      </c>
      <c r="B92" s="122" t="s">
        <v>1474</v>
      </c>
      <c r="C92" s="122" t="s">
        <v>1475</v>
      </c>
      <c r="D92" s="141" t="s">
        <v>499</v>
      </c>
      <c r="E92" s="122" t="s">
        <v>144</v>
      </c>
      <c r="F92" s="122" t="s">
        <v>1366</v>
      </c>
      <c r="G92" s="122"/>
      <c r="H92" s="122">
        <v>0</v>
      </c>
      <c r="I92" s="122">
        <v>1</v>
      </c>
      <c r="J92" s="122">
        <v>0</v>
      </c>
      <c r="K92" s="122">
        <v>0</v>
      </c>
      <c r="L92" s="122">
        <v>0</v>
      </c>
      <c r="M92" s="122">
        <v>0</v>
      </c>
      <c r="N92" s="123">
        <v>0</v>
      </c>
      <c r="O92" s="122">
        <v>1</v>
      </c>
      <c r="P92" s="122">
        <v>0</v>
      </c>
      <c r="Q92" s="122">
        <v>0</v>
      </c>
      <c r="R92" s="122">
        <v>0</v>
      </c>
      <c r="S92" s="122">
        <v>0</v>
      </c>
      <c r="T92" s="122">
        <v>1</v>
      </c>
      <c r="U92" s="122">
        <v>0</v>
      </c>
      <c r="V92" s="122">
        <v>1</v>
      </c>
      <c r="W92" s="122">
        <v>0</v>
      </c>
      <c r="X92" s="122">
        <v>1</v>
      </c>
      <c r="Y92" s="122">
        <v>0</v>
      </c>
      <c r="Z92" s="122">
        <v>1</v>
      </c>
      <c r="AA92" s="122">
        <v>0</v>
      </c>
      <c r="AB92" s="122">
        <v>0</v>
      </c>
      <c r="AC92" s="122">
        <v>0</v>
      </c>
      <c r="AD92" s="122">
        <v>1</v>
      </c>
      <c r="AE92" s="122">
        <v>0</v>
      </c>
      <c r="AF92" s="122">
        <v>1</v>
      </c>
      <c r="AG92" s="122">
        <v>1</v>
      </c>
      <c r="AH92" s="123">
        <v>6</v>
      </c>
      <c r="AI92" s="122"/>
      <c r="AJ92" s="122">
        <v>0</v>
      </c>
      <c r="AK92" s="122">
        <v>0</v>
      </c>
      <c r="AL92" s="122">
        <v>0</v>
      </c>
      <c r="AM92" s="122" t="s">
        <v>1372</v>
      </c>
      <c r="AN92" s="122">
        <v>0</v>
      </c>
      <c r="AO92" s="122" t="s">
        <v>1685</v>
      </c>
    </row>
    <row r="93" spans="1:41" x14ac:dyDescent="0.3">
      <c r="A93" s="122" t="s">
        <v>1362</v>
      </c>
      <c r="B93" s="122" t="s">
        <v>1476</v>
      </c>
      <c r="C93" s="122" t="s">
        <v>1477</v>
      </c>
      <c r="D93" s="141" t="s">
        <v>499</v>
      </c>
      <c r="E93" s="122" t="s">
        <v>144</v>
      </c>
      <c r="F93" s="122" t="s">
        <v>1366</v>
      </c>
      <c r="G93" s="122"/>
      <c r="H93" s="122"/>
      <c r="I93" s="122"/>
      <c r="J93" s="122"/>
      <c r="K93" s="122">
        <v>0</v>
      </c>
      <c r="L93" s="122">
        <v>0</v>
      </c>
      <c r="M93" s="122">
        <v>0</v>
      </c>
      <c r="N93" s="123">
        <v>1</v>
      </c>
      <c r="O93" s="122">
        <v>0</v>
      </c>
      <c r="P93" s="122">
        <v>1</v>
      </c>
      <c r="Q93" s="122">
        <v>0</v>
      </c>
      <c r="R93" s="122">
        <v>0</v>
      </c>
      <c r="S93" s="122">
        <v>1</v>
      </c>
      <c r="T93" s="122">
        <v>0</v>
      </c>
      <c r="U93" s="122">
        <v>0</v>
      </c>
      <c r="V93" s="122">
        <v>1</v>
      </c>
      <c r="W93" s="122">
        <v>0</v>
      </c>
      <c r="X93" s="122">
        <v>1</v>
      </c>
      <c r="Y93" s="122">
        <v>0</v>
      </c>
      <c r="Z93" s="122">
        <v>1</v>
      </c>
      <c r="AA93" s="122">
        <v>0</v>
      </c>
      <c r="AB93" s="122">
        <v>0</v>
      </c>
      <c r="AC93" s="122">
        <v>1</v>
      </c>
      <c r="AD93" s="122">
        <v>1</v>
      </c>
      <c r="AE93" s="122">
        <v>0</v>
      </c>
      <c r="AF93" s="122">
        <v>1</v>
      </c>
      <c r="AG93" s="122">
        <v>1</v>
      </c>
      <c r="AH93" s="123">
        <v>9</v>
      </c>
      <c r="AI93" s="122">
        <v>1</v>
      </c>
      <c r="AJ93" s="122">
        <v>0</v>
      </c>
      <c r="AK93" s="122">
        <v>0</v>
      </c>
      <c r="AL93" s="122">
        <v>0</v>
      </c>
      <c r="AM93" s="122">
        <v>1</v>
      </c>
      <c r="AN93" s="122">
        <v>0</v>
      </c>
      <c r="AO93" s="122"/>
    </row>
    <row r="94" spans="1:41" x14ac:dyDescent="0.3">
      <c r="A94" s="122" t="s">
        <v>1362</v>
      </c>
      <c r="B94" s="122" t="s">
        <v>1478</v>
      </c>
      <c r="C94" s="122" t="s">
        <v>1479</v>
      </c>
      <c r="D94" s="141" t="s">
        <v>499</v>
      </c>
      <c r="E94" s="122" t="s">
        <v>144</v>
      </c>
      <c r="F94" s="122" t="s">
        <v>1366</v>
      </c>
      <c r="G94" s="122"/>
      <c r="H94" s="122"/>
      <c r="I94" s="122">
        <v>0</v>
      </c>
      <c r="J94" s="122">
        <v>0</v>
      </c>
      <c r="K94" s="122">
        <v>0</v>
      </c>
      <c r="L94" s="122">
        <v>0</v>
      </c>
      <c r="M94" s="122">
        <v>0</v>
      </c>
      <c r="N94" s="123">
        <v>0</v>
      </c>
      <c r="O94" s="122">
        <v>2</v>
      </c>
      <c r="P94" s="122">
        <v>0</v>
      </c>
      <c r="Q94" s="122">
        <v>0</v>
      </c>
      <c r="R94" s="122">
        <v>0</v>
      </c>
      <c r="S94" s="122">
        <v>1</v>
      </c>
      <c r="T94" s="122">
        <v>0</v>
      </c>
      <c r="U94" s="122">
        <v>0</v>
      </c>
      <c r="V94" s="122">
        <v>1</v>
      </c>
      <c r="W94" s="122">
        <v>1</v>
      </c>
      <c r="X94" s="122">
        <v>1</v>
      </c>
      <c r="Y94" s="122">
        <v>0</v>
      </c>
      <c r="Z94" s="122">
        <v>1</v>
      </c>
      <c r="AA94" s="122">
        <v>0</v>
      </c>
      <c r="AB94" s="122">
        <v>0</v>
      </c>
      <c r="AC94" s="122">
        <v>0</v>
      </c>
      <c r="AD94" s="122">
        <v>1</v>
      </c>
      <c r="AE94" s="122">
        <v>0</v>
      </c>
      <c r="AF94" s="122">
        <v>0</v>
      </c>
      <c r="AG94" s="122">
        <v>1</v>
      </c>
      <c r="AH94" s="123">
        <v>0</v>
      </c>
      <c r="AI94" s="122"/>
      <c r="AJ94" s="122">
        <v>0</v>
      </c>
      <c r="AK94" s="122">
        <v>0</v>
      </c>
      <c r="AL94" s="122">
        <v>0</v>
      </c>
      <c r="AM94" s="122">
        <v>1</v>
      </c>
      <c r="AN94" s="122">
        <v>0</v>
      </c>
      <c r="AO94" s="122"/>
    </row>
    <row r="95" spans="1:41" x14ac:dyDescent="0.3">
      <c r="A95" s="122" t="s">
        <v>1362</v>
      </c>
      <c r="B95" s="122" t="s">
        <v>1480</v>
      </c>
      <c r="C95" s="122" t="s">
        <v>1481</v>
      </c>
      <c r="D95" s="141" t="s">
        <v>499</v>
      </c>
      <c r="E95" s="122" t="s">
        <v>144</v>
      </c>
      <c r="F95" s="122" t="s">
        <v>1366</v>
      </c>
      <c r="G95" s="122"/>
      <c r="H95" s="122">
        <v>0</v>
      </c>
      <c r="I95" s="122"/>
      <c r="J95" s="122">
        <v>0</v>
      </c>
      <c r="K95" s="122">
        <v>0</v>
      </c>
      <c r="L95" s="122">
        <v>0</v>
      </c>
      <c r="M95" s="122">
        <v>0</v>
      </c>
      <c r="N95" s="123">
        <v>0</v>
      </c>
      <c r="O95" s="122">
        <v>2</v>
      </c>
      <c r="P95" s="122">
        <v>1</v>
      </c>
      <c r="Q95" s="122">
        <v>0</v>
      </c>
      <c r="R95" s="122">
        <v>0</v>
      </c>
      <c r="S95" s="122">
        <v>0</v>
      </c>
      <c r="T95" s="122">
        <v>1</v>
      </c>
      <c r="U95" s="122">
        <v>0</v>
      </c>
      <c r="V95" s="122">
        <v>1</v>
      </c>
      <c r="W95" s="122">
        <v>0</v>
      </c>
      <c r="X95" s="122">
        <v>1</v>
      </c>
      <c r="Y95" s="122">
        <v>0</v>
      </c>
      <c r="Z95" s="122">
        <v>1</v>
      </c>
      <c r="AA95" s="122">
        <v>0</v>
      </c>
      <c r="AB95" s="122">
        <v>0</v>
      </c>
      <c r="AC95" s="122">
        <v>0</v>
      </c>
      <c r="AD95" s="122">
        <v>1</v>
      </c>
      <c r="AE95" s="122">
        <v>0</v>
      </c>
      <c r="AF95" s="122">
        <v>0</v>
      </c>
      <c r="AG95" s="122">
        <v>1</v>
      </c>
      <c r="AH95" s="123">
        <v>2</v>
      </c>
      <c r="AI95" s="122"/>
      <c r="AJ95" s="122">
        <v>1</v>
      </c>
      <c r="AK95" s="122">
        <v>0</v>
      </c>
      <c r="AL95" s="122">
        <v>0</v>
      </c>
      <c r="AM95" s="122">
        <v>1</v>
      </c>
      <c r="AN95" s="122">
        <v>0</v>
      </c>
      <c r="AO95" s="122"/>
    </row>
    <row r="96" spans="1:41" x14ac:dyDescent="0.3">
      <c r="A96" s="122" t="s">
        <v>1362</v>
      </c>
      <c r="B96" s="122" t="s">
        <v>1482</v>
      </c>
      <c r="C96" s="122" t="s">
        <v>1483</v>
      </c>
      <c r="D96" s="141" t="s">
        <v>499</v>
      </c>
      <c r="E96" s="120" t="s">
        <v>144</v>
      </c>
      <c r="F96" s="122" t="s">
        <v>1393</v>
      </c>
      <c r="G96" s="120"/>
      <c r="H96" s="120">
        <v>0</v>
      </c>
      <c r="I96" s="120">
        <v>1</v>
      </c>
      <c r="J96" s="120">
        <v>0</v>
      </c>
      <c r="K96" s="122">
        <v>0</v>
      </c>
      <c r="L96" s="120">
        <v>0</v>
      </c>
      <c r="M96" s="120">
        <v>0</v>
      </c>
      <c r="N96" s="121">
        <v>0</v>
      </c>
      <c r="O96" s="122">
        <v>1</v>
      </c>
      <c r="P96" s="122">
        <v>1</v>
      </c>
      <c r="Q96" s="122">
        <v>0</v>
      </c>
      <c r="R96" s="122">
        <v>0</v>
      </c>
      <c r="S96" s="122">
        <v>1</v>
      </c>
      <c r="T96" s="122">
        <v>1</v>
      </c>
      <c r="U96" s="122">
        <v>0</v>
      </c>
      <c r="V96" s="122">
        <v>1</v>
      </c>
      <c r="W96" s="122">
        <v>0</v>
      </c>
      <c r="X96" s="122">
        <v>1</v>
      </c>
      <c r="Y96" s="122">
        <v>0</v>
      </c>
      <c r="Z96" s="120">
        <v>2</v>
      </c>
      <c r="AA96" s="122">
        <v>0</v>
      </c>
      <c r="AB96" s="122">
        <v>0</v>
      </c>
      <c r="AC96" s="122">
        <v>0</v>
      </c>
      <c r="AD96" s="122">
        <v>1</v>
      </c>
      <c r="AE96" s="122">
        <v>0</v>
      </c>
      <c r="AF96" s="122">
        <v>1</v>
      </c>
      <c r="AG96" s="122">
        <v>1</v>
      </c>
      <c r="AH96" s="123">
        <v>2</v>
      </c>
      <c r="AI96" s="122">
        <v>1</v>
      </c>
      <c r="AJ96" s="122">
        <v>0</v>
      </c>
      <c r="AK96" s="122">
        <v>0</v>
      </c>
      <c r="AL96" s="122">
        <v>0</v>
      </c>
      <c r="AM96" s="122">
        <v>1</v>
      </c>
      <c r="AN96" s="122">
        <v>0</v>
      </c>
      <c r="AO96" s="120"/>
    </row>
    <row r="97" spans="1:41" x14ac:dyDescent="0.3">
      <c r="A97" s="122" t="s">
        <v>1362</v>
      </c>
      <c r="B97" s="122" t="s">
        <v>1484</v>
      </c>
      <c r="C97" s="122" t="s">
        <v>1485</v>
      </c>
      <c r="D97" s="141" t="s">
        <v>499</v>
      </c>
      <c r="E97" s="122" t="s">
        <v>144</v>
      </c>
      <c r="F97" s="122" t="s">
        <v>1366</v>
      </c>
      <c r="G97" s="122"/>
      <c r="H97" s="122">
        <v>0</v>
      </c>
      <c r="I97" s="122">
        <v>0</v>
      </c>
      <c r="J97" s="122">
        <v>0</v>
      </c>
      <c r="K97" s="122">
        <v>0</v>
      </c>
      <c r="L97" s="122">
        <v>0</v>
      </c>
      <c r="M97" s="122">
        <v>0</v>
      </c>
      <c r="N97" s="123">
        <v>0</v>
      </c>
      <c r="O97" s="122">
        <v>2</v>
      </c>
      <c r="P97" s="122">
        <v>0</v>
      </c>
      <c r="Q97" s="122">
        <v>0</v>
      </c>
      <c r="R97" s="122">
        <v>0</v>
      </c>
      <c r="S97" s="122">
        <v>0</v>
      </c>
      <c r="T97" s="122">
        <v>0</v>
      </c>
      <c r="U97" s="122">
        <v>0</v>
      </c>
      <c r="V97" s="122">
        <v>0</v>
      </c>
      <c r="W97" s="122">
        <v>0</v>
      </c>
      <c r="X97" s="122">
        <v>1</v>
      </c>
      <c r="Y97" s="122">
        <v>0</v>
      </c>
      <c r="Z97" s="122">
        <v>1</v>
      </c>
      <c r="AA97" s="122">
        <v>0</v>
      </c>
      <c r="AB97" s="122">
        <v>0</v>
      </c>
      <c r="AC97" s="122">
        <v>0</v>
      </c>
      <c r="AD97" s="122">
        <v>1</v>
      </c>
      <c r="AE97" s="122">
        <v>0</v>
      </c>
      <c r="AF97" s="122">
        <v>1</v>
      </c>
      <c r="AG97" s="122">
        <v>1</v>
      </c>
      <c r="AH97" s="123">
        <v>1</v>
      </c>
      <c r="AI97" s="122">
        <v>1</v>
      </c>
      <c r="AJ97" s="122">
        <v>0</v>
      </c>
      <c r="AK97" s="122">
        <v>0</v>
      </c>
      <c r="AL97" s="122">
        <v>0</v>
      </c>
      <c r="AM97" s="122">
        <v>1</v>
      </c>
      <c r="AN97" s="122">
        <v>0</v>
      </c>
      <c r="AO97" s="122"/>
    </row>
    <row r="98" spans="1:41" x14ac:dyDescent="0.3">
      <c r="A98" s="122" t="s">
        <v>1362</v>
      </c>
      <c r="B98" s="122" t="s">
        <v>1486</v>
      </c>
      <c r="C98" s="122" t="s">
        <v>1487</v>
      </c>
      <c r="D98" s="141" t="s">
        <v>499</v>
      </c>
      <c r="E98" s="122" t="s">
        <v>144</v>
      </c>
      <c r="F98" s="122" t="s">
        <v>1366</v>
      </c>
      <c r="G98" s="122"/>
      <c r="H98" s="122">
        <v>0</v>
      </c>
      <c r="I98" s="122">
        <v>0</v>
      </c>
      <c r="J98" s="122">
        <v>0</v>
      </c>
      <c r="K98" s="122">
        <v>0</v>
      </c>
      <c r="L98" s="122">
        <v>0</v>
      </c>
      <c r="M98" s="122">
        <v>0</v>
      </c>
      <c r="N98" s="123">
        <v>0</v>
      </c>
      <c r="O98" s="122">
        <v>1</v>
      </c>
      <c r="P98" s="122">
        <v>0</v>
      </c>
      <c r="Q98" s="122">
        <v>0</v>
      </c>
      <c r="R98" s="122">
        <v>0</v>
      </c>
      <c r="S98" s="122">
        <v>1</v>
      </c>
      <c r="T98" s="122">
        <v>1</v>
      </c>
      <c r="U98" s="122">
        <v>0</v>
      </c>
      <c r="V98" s="122">
        <v>1</v>
      </c>
      <c r="W98" s="122">
        <v>0</v>
      </c>
      <c r="X98" s="122">
        <v>1</v>
      </c>
      <c r="Y98" s="122">
        <v>0</v>
      </c>
      <c r="Z98" s="122">
        <v>1</v>
      </c>
      <c r="AA98" s="122">
        <v>0</v>
      </c>
      <c r="AB98" s="122">
        <v>0</v>
      </c>
      <c r="AC98" s="122">
        <v>0</v>
      </c>
      <c r="AD98" s="122">
        <v>1</v>
      </c>
      <c r="AE98" s="122">
        <v>0</v>
      </c>
      <c r="AF98" s="122">
        <v>1</v>
      </c>
      <c r="AG98" s="122">
        <v>1</v>
      </c>
      <c r="AH98" s="123">
        <v>2</v>
      </c>
      <c r="AI98" s="122">
        <v>1</v>
      </c>
      <c r="AJ98" s="122">
        <v>1</v>
      </c>
      <c r="AK98" s="122">
        <v>0</v>
      </c>
      <c r="AL98" s="122">
        <v>0</v>
      </c>
      <c r="AM98" s="122">
        <v>0</v>
      </c>
      <c r="AN98" s="122">
        <v>0</v>
      </c>
      <c r="AO98" s="122" t="s">
        <v>1488</v>
      </c>
    </row>
    <row r="99" spans="1:41" x14ac:dyDescent="0.3">
      <c r="A99" s="122" t="s">
        <v>1362</v>
      </c>
      <c r="B99" s="122" t="s">
        <v>1489</v>
      </c>
      <c r="C99" s="122" t="s">
        <v>1490</v>
      </c>
      <c r="D99" s="141" t="s">
        <v>499</v>
      </c>
      <c r="E99" s="122" t="s">
        <v>144</v>
      </c>
      <c r="F99" s="122" t="s">
        <v>1366</v>
      </c>
      <c r="G99" s="122"/>
      <c r="H99" s="122"/>
      <c r="I99" s="122"/>
      <c r="J99" s="122">
        <v>0</v>
      </c>
      <c r="K99" s="122">
        <v>0</v>
      </c>
      <c r="L99" s="122">
        <v>0</v>
      </c>
      <c r="M99" s="122">
        <v>0</v>
      </c>
      <c r="N99" s="123">
        <v>0</v>
      </c>
      <c r="O99" s="122">
        <v>0</v>
      </c>
      <c r="P99" s="122">
        <v>1</v>
      </c>
      <c r="Q99" s="122">
        <v>0</v>
      </c>
      <c r="R99" s="122">
        <v>0</v>
      </c>
      <c r="S99" s="122">
        <v>0</v>
      </c>
      <c r="T99" s="122">
        <v>1</v>
      </c>
      <c r="U99" s="122">
        <v>0</v>
      </c>
      <c r="V99" s="122">
        <v>1</v>
      </c>
      <c r="W99" s="122">
        <v>0</v>
      </c>
      <c r="X99" s="122">
        <v>1</v>
      </c>
      <c r="Y99" s="122">
        <v>0</v>
      </c>
      <c r="Z99" s="122">
        <v>1</v>
      </c>
      <c r="AA99" s="122">
        <v>0</v>
      </c>
      <c r="AB99" s="122">
        <v>0</v>
      </c>
      <c r="AC99" s="122">
        <v>0</v>
      </c>
      <c r="AD99" s="122">
        <v>1</v>
      </c>
      <c r="AE99" s="122">
        <v>0</v>
      </c>
      <c r="AF99" s="122">
        <v>0</v>
      </c>
      <c r="AG99" s="122">
        <v>1</v>
      </c>
      <c r="AH99" s="123">
        <v>1</v>
      </c>
      <c r="AI99" s="122"/>
      <c r="AJ99" s="122">
        <v>1</v>
      </c>
      <c r="AK99" s="122">
        <v>0</v>
      </c>
      <c r="AL99" s="122">
        <v>0</v>
      </c>
      <c r="AM99" s="122">
        <v>0</v>
      </c>
      <c r="AN99" s="122">
        <v>0</v>
      </c>
      <c r="AO99" s="122" t="s">
        <v>1381</v>
      </c>
    </row>
    <row r="100" spans="1:41" x14ac:dyDescent="0.3">
      <c r="A100" s="122" t="s">
        <v>1362</v>
      </c>
      <c r="B100" s="122" t="s">
        <v>1491</v>
      </c>
      <c r="C100" s="122" t="s">
        <v>1492</v>
      </c>
      <c r="D100" s="141" t="s">
        <v>499</v>
      </c>
      <c r="E100" s="122" t="s">
        <v>144</v>
      </c>
      <c r="F100" s="122" t="s">
        <v>1366</v>
      </c>
      <c r="G100" s="122"/>
      <c r="H100" s="122"/>
      <c r="I100" s="122"/>
      <c r="J100" s="122"/>
      <c r="K100" s="122">
        <v>0</v>
      </c>
      <c r="L100" s="122">
        <v>0</v>
      </c>
      <c r="M100" s="122"/>
      <c r="N100" s="123"/>
      <c r="O100" s="122">
        <v>1</v>
      </c>
      <c r="P100" s="122">
        <v>0</v>
      </c>
      <c r="Q100" s="122">
        <v>0</v>
      </c>
      <c r="R100" s="122">
        <v>0</v>
      </c>
      <c r="S100" s="122">
        <v>1</v>
      </c>
      <c r="T100" s="122">
        <v>1</v>
      </c>
      <c r="U100" s="122">
        <v>0</v>
      </c>
      <c r="V100" s="122">
        <v>1</v>
      </c>
      <c r="W100" s="122">
        <v>0</v>
      </c>
      <c r="X100" s="122">
        <v>1</v>
      </c>
      <c r="Y100" s="122">
        <v>0</v>
      </c>
      <c r="Z100" s="122">
        <v>0</v>
      </c>
      <c r="AA100" s="122">
        <v>0</v>
      </c>
      <c r="AB100" s="122">
        <v>0</v>
      </c>
      <c r="AC100" s="122">
        <v>0</v>
      </c>
      <c r="AD100" s="122">
        <v>1</v>
      </c>
      <c r="AE100" s="122">
        <v>0</v>
      </c>
      <c r="AF100" s="122">
        <v>1</v>
      </c>
      <c r="AG100" s="122">
        <v>1</v>
      </c>
      <c r="AH100" s="123">
        <v>1</v>
      </c>
      <c r="AI100" s="122">
        <v>1</v>
      </c>
      <c r="AJ100" s="122">
        <v>0</v>
      </c>
      <c r="AK100" s="122">
        <v>0</v>
      </c>
      <c r="AL100" s="122">
        <v>0</v>
      </c>
      <c r="AM100" s="122"/>
      <c r="AN100" s="122">
        <v>0</v>
      </c>
      <c r="AO100" s="122"/>
    </row>
    <row r="101" spans="1:41" x14ac:dyDescent="0.3">
      <c r="A101" s="122" t="s">
        <v>1362</v>
      </c>
      <c r="B101" s="122" t="s">
        <v>1493</v>
      </c>
      <c r="C101" s="122" t="s">
        <v>1494</v>
      </c>
      <c r="D101" s="141" t="s">
        <v>499</v>
      </c>
      <c r="E101" s="122" t="s">
        <v>144</v>
      </c>
      <c r="F101" s="122" t="s">
        <v>1366</v>
      </c>
      <c r="G101" s="122"/>
      <c r="H101" s="122">
        <v>0</v>
      </c>
      <c r="I101" s="122">
        <v>0</v>
      </c>
      <c r="J101" s="122">
        <v>0</v>
      </c>
      <c r="K101" s="122">
        <v>0</v>
      </c>
      <c r="L101" s="122">
        <v>0</v>
      </c>
      <c r="M101" s="122">
        <v>0</v>
      </c>
      <c r="N101" s="123">
        <v>0</v>
      </c>
      <c r="O101" s="122">
        <v>1</v>
      </c>
      <c r="P101" s="122">
        <v>0</v>
      </c>
      <c r="Q101" s="122">
        <v>0</v>
      </c>
      <c r="R101" s="122">
        <v>0</v>
      </c>
      <c r="S101" s="122">
        <v>1</v>
      </c>
      <c r="T101" s="122">
        <v>0</v>
      </c>
      <c r="U101" s="122">
        <v>0</v>
      </c>
      <c r="V101" s="122">
        <v>1</v>
      </c>
      <c r="W101" s="122">
        <v>0</v>
      </c>
      <c r="X101" s="122">
        <v>1</v>
      </c>
      <c r="Y101" s="122">
        <v>0</v>
      </c>
      <c r="Z101" s="122">
        <v>1</v>
      </c>
      <c r="AA101" s="122">
        <v>0</v>
      </c>
      <c r="AB101" s="122">
        <v>0</v>
      </c>
      <c r="AC101" s="122">
        <v>0</v>
      </c>
      <c r="AD101" s="122">
        <v>1</v>
      </c>
      <c r="AE101" s="122">
        <v>0</v>
      </c>
      <c r="AF101" s="122">
        <v>1</v>
      </c>
      <c r="AG101" s="122">
        <v>1</v>
      </c>
      <c r="AH101" s="123" t="s">
        <v>1495</v>
      </c>
      <c r="AI101" s="122">
        <v>1</v>
      </c>
      <c r="AJ101" s="122">
        <v>1</v>
      </c>
      <c r="AK101" s="122">
        <v>0</v>
      </c>
      <c r="AL101" s="122">
        <v>0</v>
      </c>
      <c r="AM101" s="122">
        <v>1</v>
      </c>
      <c r="AN101" s="122">
        <v>0</v>
      </c>
      <c r="AO101" s="122"/>
    </row>
    <row r="102" spans="1:41" x14ac:dyDescent="0.3">
      <c r="A102" s="122" t="s">
        <v>1362</v>
      </c>
      <c r="B102" s="122" t="s">
        <v>1496</v>
      </c>
      <c r="C102" s="122" t="s">
        <v>1497</v>
      </c>
      <c r="D102" s="141" t="s">
        <v>499</v>
      </c>
      <c r="E102" s="122" t="s">
        <v>144</v>
      </c>
      <c r="F102" s="122" t="s">
        <v>1393</v>
      </c>
      <c r="G102" s="122"/>
      <c r="H102" s="122">
        <v>0</v>
      </c>
      <c r="I102" s="122">
        <v>0</v>
      </c>
      <c r="J102" s="122">
        <v>0</v>
      </c>
      <c r="K102" s="122">
        <v>0</v>
      </c>
      <c r="L102" s="122">
        <v>0</v>
      </c>
      <c r="M102" s="122">
        <v>0</v>
      </c>
      <c r="N102" s="123">
        <v>0</v>
      </c>
      <c r="O102" s="122">
        <v>1</v>
      </c>
      <c r="P102" s="122">
        <v>1</v>
      </c>
      <c r="Q102" s="122">
        <v>0</v>
      </c>
      <c r="R102" s="122">
        <v>0</v>
      </c>
      <c r="S102" s="122">
        <v>1</v>
      </c>
      <c r="T102" s="122">
        <v>0</v>
      </c>
      <c r="U102" s="122">
        <v>0</v>
      </c>
      <c r="V102" s="122">
        <v>1</v>
      </c>
      <c r="W102" s="122">
        <v>0</v>
      </c>
      <c r="X102" s="122">
        <v>1</v>
      </c>
      <c r="Y102" s="122">
        <v>0</v>
      </c>
      <c r="Z102" s="122">
        <v>1</v>
      </c>
      <c r="AA102" s="122">
        <v>0</v>
      </c>
      <c r="AB102" s="122">
        <v>0</v>
      </c>
      <c r="AC102" s="122">
        <v>0</v>
      </c>
      <c r="AD102" s="122">
        <v>1</v>
      </c>
      <c r="AE102" s="122">
        <v>0</v>
      </c>
      <c r="AF102" s="122">
        <v>1</v>
      </c>
      <c r="AG102" s="122">
        <v>1</v>
      </c>
      <c r="AH102" s="123" t="s">
        <v>1498</v>
      </c>
      <c r="AI102" s="122">
        <v>1</v>
      </c>
      <c r="AJ102" s="122">
        <v>1</v>
      </c>
      <c r="AK102" s="122">
        <v>0</v>
      </c>
      <c r="AL102" s="122">
        <v>0</v>
      </c>
      <c r="AM102" s="122">
        <v>1</v>
      </c>
      <c r="AN102" s="122">
        <v>0</v>
      </c>
      <c r="AO102" s="122"/>
    </row>
    <row r="103" spans="1:41" x14ac:dyDescent="0.3">
      <c r="A103" s="122" t="s">
        <v>1362</v>
      </c>
      <c r="B103" s="122" t="s">
        <v>1499</v>
      </c>
      <c r="C103" s="122" t="s">
        <v>1500</v>
      </c>
      <c r="D103" s="141" t="s">
        <v>499</v>
      </c>
      <c r="E103" s="122" t="s">
        <v>144</v>
      </c>
      <c r="F103" s="122" t="s">
        <v>1366</v>
      </c>
      <c r="G103" s="122"/>
      <c r="H103" s="122"/>
      <c r="I103" s="122"/>
      <c r="J103" s="122">
        <v>0</v>
      </c>
      <c r="K103" s="122">
        <v>0</v>
      </c>
      <c r="L103" s="122">
        <v>0</v>
      </c>
      <c r="M103" s="122">
        <v>0</v>
      </c>
      <c r="N103" s="123">
        <v>0</v>
      </c>
      <c r="O103" s="122">
        <v>1</v>
      </c>
      <c r="P103" s="122">
        <v>0</v>
      </c>
      <c r="Q103" s="122">
        <v>0</v>
      </c>
      <c r="R103" s="122">
        <v>0</v>
      </c>
      <c r="S103" s="122">
        <v>1</v>
      </c>
      <c r="T103" s="122">
        <v>1</v>
      </c>
      <c r="U103" s="122">
        <v>0</v>
      </c>
      <c r="V103" s="122">
        <v>1</v>
      </c>
      <c r="W103" s="122">
        <v>0</v>
      </c>
      <c r="X103" s="122">
        <v>1</v>
      </c>
      <c r="Y103" s="122">
        <v>0</v>
      </c>
      <c r="Z103" s="122">
        <v>0</v>
      </c>
      <c r="AA103" s="122">
        <v>0</v>
      </c>
      <c r="AB103" s="122">
        <v>0</v>
      </c>
      <c r="AC103" s="122">
        <v>1</v>
      </c>
      <c r="AD103" s="122">
        <v>1</v>
      </c>
      <c r="AE103" s="122">
        <v>1</v>
      </c>
      <c r="AF103" s="122">
        <v>1</v>
      </c>
      <c r="AG103" s="122">
        <v>1</v>
      </c>
      <c r="AH103" s="123">
        <v>1</v>
      </c>
      <c r="AI103" s="122">
        <v>1</v>
      </c>
      <c r="AJ103" s="122">
        <v>0</v>
      </c>
      <c r="AK103" s="122">
        <v>0</v>
      </c>
      <c r="AL103" s="122">
        <v>0</v>
      </c>
      <c r="AM103" s="122">
        <v>1</v>
      </c>
      <c r="AN103" s="122">
        <v>0</v>
      </c>
      <c r="AO103" s="122" t="s">
        <v>1686</v>
      </c>
    </row>
    <row r="104" spans="1:41" x14ac:dyDescent="0.3">
      <c r="A104" s="122" t="s">
        <v>1362</v>
      </c>
      <c r="B104" s="122" t="s">
        <v>1501</v>
      </c>
      <c r="C104" s="122" t="s">
        <v>1502</v>
      </c>
      <c r="D104" s="141" t="s">
        <v>499</v>
      </c>
      <c r="E104" s="122" t="s">
        <v>144</v>
      </c>
      <c r="F104" s="122" t="s">
        <v>1366</v>
      </c>
      <c r="G104" s="122"/>
      <c r="H104" s="122"/>
      <c r="I104" s="122"/>
      <c r="J104" s="122"/>
      <c r="K104" s="122">
        <v>0</v>
      </c>
      <c r="L104" s="122">
        <v>0</v>
      </c>
      <c r="M104" s="122">
        <v>0</v>
      </c>
      <c r="N104" s="123">
        <v>0</v>
      </c>
      <c r="O104" s="122">
        <v>2</v>
      </c>
      <c r="P104" s="122">
        <v>0</v>
      </c>
      <c r="Q104" s="122">
        <v>0</v>
      </c>
      <c r="R104" s="122">
        <v>0</v>
      </c>
      <c r="S104" s="122">
        <v>1</v>
      </c>
      <c r="T104" s="122">
        <v>1</v>
      </c>
      <c r="U104" s="122">
        <v>1</v>
      </c>
      <c r="V104" s="122">
        <v>1</v>
      </c>
      <c r="W104" s="122">
        <v>0</v>
      </c>
      <c r="X104" s="122">
        <v>1</v>
      </c>
      <c r="Y104" s="122">
        <v>0</v>
      </c>
      <c r="Z104" s="122" t="s">
        <v>1377</v>
      </c>
      <c r="AA104" s="122">
        <v>0</v>
      </c>
      <c r="AB104" s="122"/>
      <c r="AC104" s="122">
        <v>0</v>
      </c>
      <c r="AD104" s="122">
        <v>1</v>
      </c>
      <c r="AE104" s="122">
        <v>0</v>
      </c>
      <c r="AF104" s="122">
        <v>1</v>
      </c>
      <c r="AG104" s="122">
        <v>1</v>
      </c>
      <c r="AH104" s="123">
        <v>6</v>
      </c>
      <c r="AI104" s="122">
        <v>1</v>
      </c>
      <c r="AJ104" s="122">
        <v>0</v>
      </c>
      <c r="AK104" s="122">
        <v>0</v>
      </c>
      <c r="AL104" s="122">
        <v>0</v>
      </c>
      <c r="AM104" s="122"/>
      <c r="AN104" s="122">
        <v>0</v>
      </c>
      <c r="AO104" s="122"/>
    </row>
    <row r="105" spans="1:41" x14ac:dyDescent="0.3">
      <c r="A105" s="122" t="s">
        <v>1362</v>
      </c>
      <c r="B105" s="122" t="s">
        <v>1503</v>
      </c>
      <c r="C105" s="122" t="s">
        <v>1504</v>
      </c>
      <c r="D105" s="141" t="s">
        <v>499</v>
      </c>
      <c r="E105" s="122" t="s">
        <v>144</v>
      </c>
      <c r="F105" s="122" t="s">
        <v>1366</v>
      </c>
      <c r="G105" s="122"/>
      <c r="H105" s="122"/>
      <c r="I105" s="122">
        <v>0</v>
      </c>
      <c r="J105" s="122">
        <v>0</v>
      </c>
      <c r="K105" s="122">
        <v>0</v>
      </c>
      <c r="L105" s="122">
        <v>0</v>
      </c>
      <c r="M105" s="122">
        <v>0</v>
      </c>
      <c r="N105" s="123">
        <v>0</v>
      </c>
      <c r="O105" s="122">
        <v>2</v>
      </c>
      <c r="P105" s="122">
        <v>0</v>
      </c>
      <c r="Q105" s="122">
        <v>0</v>
      </c>
      <c r="R105" s="122">
        <v>0</v>
      </c>
      <c r="S105" s="122">
        <v>0</v>
      </c>
      <c r="T105" s="122">
        <v>1</v>
      </c>
      <c r="U105" s="122">
        <v>0</v>
      </c>
      <c r="V105" s="122">
        <v>1</v>
      </c>
      <c r="W105" s="122">
        <v>0</v>
      </c>
      <c r="X105" s="122">
        <v>1</v>
      </c>
      <c r="Y105" s="122">
        <v>0</v>
      </c>
      <c r="Z105" s="122">
        <v>0</v>
      </c>
      <c r="AA105" s="122">
        <v>0</v>
      </c>
      <c r="AB105" s="122">
        <v>0</v>
      </c>
      <c r="AC105" s="122">
        <v>0</v>
      </c>
      <c r="AD105" s="122"/>
      <c r="AE105" s="122">
        <v>0</v>
      </c>
      <c r="AF105" s="122">
        <v>1</v>
      </c>
      <c r="AG105" s="122">
        <v>1</v>
      </c>
      <c r="AH105" s="123" t="s">
        <v>1505</v>
      </c>
      <c r="AI105" s="122">
        <v>1</v>
      </c>
      <c r="AJ105" s="122">
        <v>1</v>
      </c>
      <c r="AK105" s="122">
        <v>0</v>
      </c>
      <c r="AL105" s="122">
        <v>0</v>
      </c>
      <c r="AM105" s="122">
        <v>2</v>
      </c>
      <c r="AN105" s="122">
        <v>1</v>
      </c>
      <c r="AO105" s="122" t="s">
        <v>1381</v>
      </c>
    </row>
    <row r="106" spans="1:41" x14ac:dyDescent="0.3">
      <c r="A106" s="122" t="s">
        <v>1362</v>
      </c>
      <c r="B106" s="122" t="s">
        <v>1506</v>
      </c>
      <c r="C106" s="122" t="s">
        <v>1507</v>
      </c>
      <c r="D106" s="141" t="s">
        <v>499</v>
      </c>
      <c r="E106" s="122" t="s">
        <v>144</v>
      </c>
      <c r="F106" s="122" t="s">
        <v>1366</v>
      </c>
      <c r="G106" s="122"/>
      <c r="H106" s="122"/>
      <c r="I106" s="122"/>
      <c r="J106" s="122"/>
      <c r="K106" s="122">
        <v>0</v>
      </c>
      <c r="L106" s="122">
        <v>0</v>
      </c>
      <c r="M106" s="122">
        <v>0</v>
      </c>
      <c r="N106" s="123">
        <v>0</v>
      </c>
      <c r="O106" s="122">
        <v>1</v>
      </c>
      <c r="P106" s="122">
        <v>0</v>
      </c>
      <c r="Q106" s="122">
        <v>0</v>
      </c>
      <c r="R106" s="122">
        <v>0</v>
      </c>
      <c r="S106" s="122">
        <v>0</v>
      </c>
      <c r="T106" s="122">
        <v>1</v>
      </c>
      <c r="U106" s="122">
        <v>0</v>
      </c>
      <c r="V106" s="122">
        <v>1</v>
      </c>
      <c r="W106" s="122">
        <v>0</v>
      </c>
      <c r="X106" s="122">
        <v>1</v>
      </c>
      <c r="Y106" s="122">
        <v>0</v>
      </c>
      <c r="Z106" s="122">
        <v>1</v>
      </c>
      <c r="AA106" s="122">
        <v>0</v>
      </c>
      <c r="AB106" s="122"/>
      <c r="AC106" s="122">
        <v>0</v>
      </c>
      <c r="AD106" s="122">
        <v>1</v>
      </c>
      <c r="AE106" s="122">
        <v>0</v>
      </c>
      <c r="AF106" s="122">
        <v>1</v>
      </c>
      <c r="AG106" s="122">
        <v>1</v>
      </c>
      <c r="AH106" s="123">
        <v>3</v>
      </c>
      <c r="AI106" s="122">
        <v>1</v>
      </c>
      <c r="AJ106" s="122">
        <v>0</v>
      </c>
      <c r="AK106" s="122">
        <v>0</v>
      </c>
      <c r="AL106" s="122">
        <v>0</v>
      </c>
      <c r="AM106" s="122">
        <v>0</v>
      </c>
      <c r="AN106" s="122">
        <v>0</v>
      </c>
      <c r="AO106" s="122"/>
    </row>
    <row r="107" spans="1:41" x14ac:dyDescent="0.3">
      <c r="A107" s="122" t="s">
        <v>1362</v>
      </c>
      <c r="B107" s="122" t="s">
        <v>1508</v>
      </c>
      <c r="C107" s="122" t="s">
        <v>1509</v>
      </c>
      <c r="D107" s="141" t="s">
        <v>499</v>
      </c>
      <c r="E107" s="122" t="s">
        <v>144</v>
      </c>
      <c r="F107" s="122" t="s">
        <v>1366</v>
      </c>
      <c r="G107" s="122"/>
      <c r="H107" s="122"/>
      <c r="I107" s="122"/>
      <c r="J107" s="122"/>
      <c r="K107" s="122">
        <v>0</v>
      </c>
      <c r="L107" s="122">
        <v>0</v>
      </c>
      <c r="M107" s="122">
        <v>0</v>
      </c>
      <c r="N107" s="123">
        <v>0</v>
      </c>
      <c r="O107" s="122">
        <v>1</v>
      </c>
      <c r="P107" s="122">
        <v>1</v>
      </c>
      <c r="Q107" s="122">
        <v>0</v>
      </c>
      <c r="R107" s="122">
        <v>0</v>
      </c>
      <c r="S107" s="122">
        <v>0</v>
      </c>
      <c r="T107" s="122">
        <v>0</v>
      </c>
      <c r="U107" s="122">
        <v>1</v>
      </c>
      <c r="V107" s="122">
        <v>1</v>
      </c>
      <c r="W107" s="122">
        <v>0</v>
      </c>
      <c r="X107" s="122">
        <v>1</v>
      </c>
      <c r="Y107" s="122">
        <v>1</v>
      </c>
      <c r="Z107" s="122">
        <v>1</v>
      </c>
      <c r="AA107" s="122">
        <v>0</v>
      </c>
      <c r="AB107" s="122">
        <v>0</v>
      </c>
      <c r="AC107" s="122">
        <v>0</v>
      </c>
      <c r="AD107" s="122">
        <v>1</v>
      </c>
      <c r="AE107" s="122">
        <v>0</v>
      </c>
      <c r="AF107" s="122">
        <v>0</v>
      </c>
      <c r="AG107" s="122">
        <v>1</v>
      </c>
      <c r="AH107" s="123">
        <v>1</v>
      </c>
      <c r="AI107" s="122"/>
      <c r="AJ107" s="122">
        <v>0</v>
      </c>
      <c r="AK107" s="122">
        <v>0</v>
      </c>
      <c r="AL107" s="122">
        <v>0</v>
      </c>
      <c r="AM107" s="122">
        <v>0</v>
      </c>
      <c r="AN107" s="122">
        <v>0</v>
      </c>
      <c r="AO107" s="122"/>
    </row>
    <row r="108" spans="1:41" x14ac:dyDescent="0.3">
      <c r="A108" s="122" t="s">
        <v>1362</v>
      </c>
      <c r="B108" s="122" t="s">
        <v>1510</v>
      </c>
      <c r="C108" s="122" t="s">
        <v>1511</v>
      </c>
      <c r="D108" s="141" t="s">
        <v>499</v>
      </c>
      <c r="E108" s="122" t="s">
        <v>144</v>
      </c>
      <c r="F108" s="122" t="s">
        <v>1366</v>
      </c>
      <c r="G108" s="122"/>
      <c r="H108" s="122"/>
      <c r="I108" s="122"/>
      <c r="J108" s="122" t="s">
        <v>1377</v>
      </c>
      <c r="K108" s="122">
        <v>0</v>
      </c>
      <c r="L108" s="122">
        <v>0</v>
      </c>
      <c r="M108" s="122"/>
      <c r="N108" s="123">
        <v>0</v>
      </c>
      <c r="O108" s="122">
        <v>1</v>
      </c>
      <c r="P108" s="122">
        <v>0</v>
      </c>
      <c r="Q108" s="122">
        <v>0</v>
      </c>
      <c r="R108" s="122">
        <v>0</v>
      </c>
      <c r="S108" s="122">
        <v>1</v>
      </c>
      <c r="T108" s="122">
        <v>0</v>
      </c>
      <c r="U108" s="122">
        <v>0</v>
      </c>
      <c r="V108" s="122">
        <v>1</v>
      </c>
      <c r="W108" s="122">
        <v>0</v>
      </c>
      <c r="X108" s="122">
        <v>1</v>
      </c>
      <c r="Y108" s="122">
        <v>0</v>
      </c>
      <c r="Z108" s="122">
        <v>1</v>
      </c>
      <c r="AA108" s="122">
        <v>0</v>
      </c>
      <c r="AB108" s="122">
        <v>0</v>
      </c>
      <c r="AC108" s="122">
        <v>0</v>
      </c>
      <c r="AD108" s="122">
        <v>1</v>
      </c>
      <c r="AE108" s="122">
        <v>0</v>
      </c>
      <c r="AF108" s="122">
        <v>0</v>
      </c>
      <c r="AG108" s="122">
        <v>1</v>
      </c>
      <c r="AH108" s="123">
        <v>1</v>
      </c>
      <c r="AI108" s="122"/>
      <c r="AJ108" s="122">
        <v>0</v>
      </c>
      <c r="AK108" s="122">
        <v>0</v>
      </c>
      <c r="AL108" s="122">
        <v>0</v>
      </c>
      <c r="AM108" s="122">
        <v>0</v>
      </c>
      <c r="AN108" s="122">
        <v>0</v>
      </c>
      <c r="AO108" s="122"/>
    </row>
    <row r="109" spans="1:41" x14ac:dyDescent="0.3">
      <c r="A109" s="122" t="s">
        <v>1362</v>
      </c>
      <c r="B109" s="122" t="s">
        <v>1512</v>
      </c>
      <c r="C109" s="122" t="s">
        <v>1513</v>
      </c>
      <c r="D109" s="141" t="s">
        <v>499</v>
      </c>
      <c r="E109" s="122" t="s">
        <v>144</v>
      </c>
      <c r="F109" s="122" t="s">
        <v>1366</v>
      </c>
      <c r="G109" s="122"/>
      <c r="H109" s="122">
        <v>0</v>
      </c>
      <c r="I109" s="122">
        <v>0</v>
      </c>
      <c r="J109" s="122">
        <v>0</v>
      </c>
      <c r="K109" s="122">
        <v>0</v>
      </c>
      <c r="L109" s="122">
        <v>0</v>
      </c>
      <c r="M109" s="122">
        <v>0</v>
      </c>
      <c r="N109" s="123">
        <v>0</v>
      </c>
      <c r="O109" s="122">
        <v>1</v>
      </c>
      <c r="P109" s="122">
        <v>1</v>
      </c>
      <c r="Q109" s="122">
        <v>0</v>
      </c>
      <c r="R109" s="122">
        <v>0</v>
      </c>
      <c r="S109" s="122">
        <v>0</v>
      </c>
      <c r="T109" s="122">
        <v>1</v>
      </c>
      <c r="U109" s="122">
        <v>0</v>
      </c>
      <c r="V109" s="122">
        <v>1</v>
      </c>
      <c r="W109" s="122">
        <v>1</v>
      </c>
      <c r="X109" s="122">
        <v>1</v>
      </c>
      <c r="Y109" s="122">
        <v>0</v>
      </c>
      <c r="Z109" s="122">
        <v>1</v>
      </c>
      <c r="AA109" s="122">
        <v>0</v>
      </c>
      <c r="AB109" s="122">
        <v>0</v>
      </c>
      <c r="AC109" s="122">
        <v>0</v>
      </c>
      <c r="AD109" s="122">
        <v>1</v>
      </c>
      <c r="AE109" s="122">
        <v>0</v>
      </c>
      <c r="AF109" s="122">
        <v>0</v>
      </c>
      <c r="AG109" s="122">
        <v>1</v>
      </c>
      <c r="AH109" s="123">
        <v>6</v>
      </c>
      <c r="AI109" s="122">
        <v>1</v>
      </c>
      <c r="AJ109" s="122">
        <v>0</v>
      </c>
      <c r="AK109" s="122" t="s">
        <v>1372</v>
      </c>
      <c r="AL109" s="122">
        <v>0</v>
      </c>
      <c r="AM109" s="122">
        <v>1</v>
      </c>
      <c r="AN109" s="122">
        <v>0</v>
      </c>
      <c r="AO109" s="122" t="s">
        <v>1687</v>
      </c>
    </row>
    <row r="110" spans="1:41" x14ac:dyDescent="0.3">
      <c r="A110" s="122" t="s">
        <v>1362</v>
      </c>
      <c r="B110" s="122" t="s">
        <v>1514</v>
      </c>
      <c r="C110" s="122" t="s">
        <v>1515</v>
      </c>
      <c r="D110" s="141" t="s">
        <v>499</v>
      </c>
      <c r="E110" s="122" t="s">
        <v>144</v>
      </c>
      <c r="F110" s="122" t="s">
        <v>1366</v>
      </c>
      <c r="G110" s="122"/>
      <c r="H110" s="122">
        <v>0</v>
      </c>
      <c r="I110" s="122">
        <v>0</v>
      </c>
      <c r="J110" s="122">
        <v>0</v>
      </c>
      <c r="K110" s="122">
        <v>0</v>
      </c>
      <c r="L110" s="122">
        <v>0</v>
      </c>
      <c r="M110" s="122">
        <v>0</v>
      </c>
      <c r="N110" s="123">
        <v>1</v>
      </c>
      <c r="O110" s="122">
        <v>0</v>
      </c>
      <c r="P110" s="122">
        <v>0</v>
      </c>
      <c r="Q110" s="122">
        <v>0</v>
      </c>
      <c r="R110" s="122">
        <v>0</v>
      </c>
      <c r="S110" s="122">
        <v>0</v>
      </c>
      <c r="T110" s="122">
        <v>1</v>
      </c>
      <c r="U110" s="122">
        <v>0</v>
      </c>
      <c r="V110" s="122">
        <v>1</v>
      </c>
      <c r="W110" s="122">
        <v>0</v>
      </c>
      <c r="X110" s="122">
        <v>1</v>
      </c>
      <c r="Y110" s="122">
        <v>0</v>
      </c>
      <c r="Z110" s="122">
        <v>1</v>
      </c>
      <c r="AA110" s="122">
        <v>0</v>
      </c>
      <c r="AB110" s="122">
        <v>0</v>
      </c>
      <c r="AC110" s="122">
        <v>1</v>
      </c>
      <c r="AD110" s="122">
        <v>1</v>
      </c>
      <c r="AE110" s="122">
        <v>0</v>
      </c>
      <c r="AF110" s="122">
        <v>0</v>
      </c>
      <c r="AG110" s="122">
        <v>1</v>
      </c>
      <c r="AH110" s="123">
        <v>0</v>
      </c>
      <c r="AI110" s="122">
        <v>1</v>
      </c>
      <c r="AJ110" s="122">
        <v>0</v>
      </c>
      <c r="AK110" s="122">
        <v>0</v>
      </c>
      <c r="AL110" s="122">
        <v>0</v>
      </c>
      <c r="AM110" s="122"/>
      <c r="AN110" s="122">
        <v>1</v>
      </c>
      <c r="AO110" s="122"/>
    </row>
    <row r="111" spans="1:41" x14ac:dyDescent="0.3">
      <c r="A111" s="122" t="s">
        <v>1362</v>
      </c>
      <c r="B111" s="122" t="s">
        <v>1516</v>
      </c>
      <c r="C111" s="122" t="s">
        <v>1517</v>
      </c>
      <c r="D111" s="141" t="s">
        <v>499</v>
      </c>
      <c r="E111" s="122" t="s">
        <v>144</v>
      </c>
      <c r="F111" s="122" t="s">
        <v>1366</v>
      </c>
      <c r="G111" s="122"/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>
        <v>0</v>
      </c>
      <c r="N111" s="123">
        <v>1</v>
      </c>
      <c r="O111" s="122">
        <v>0</v>
      </c>
      <c r="P111" s="122">
        <v>1</v>
      </c>
      <c r="Q111" s="122">
        <v>0</v>
      </c>
      <c r="R111" s="122">
        <v>0</v>
      </c>
      <c r="S111" s="122">
        <v>1</v>
      </c>
      <c r="T111" s="122">
        <v>1</v>
      </c>
      <c r="U111" s="122" t="s">
        <v>1372</v>
      </c>
      <c r="V111" s="122" t="s">
        <v>1377</v>
      </c>
      <c r="W111" s="122">
        <v>0</v>
      </c>
      <c r="X111" s="122">
        <v>1</v>
      </c>
      <c r="Y111" s="122">
        <v>0</v>
      </c>
      <c r="Z111" s="122" t="s">
        <v>1372</v>
      </c>
      <c r="AA111" s="122">
        <v>0</v>
      </c>
      <c r="AB111" s="122">
        <v>0</v>
      </c>
      <c r="AC111" s="122"/>
      <c r="AD111" s="122">
        <v>1</v>
      </c>
      <c r="AE111" s="122">
        <v>0</v>
      </c>
      <c r="AF111" s="122">
        <v>0</v>
      </c>
      <c r="AG111" s="122">
        <v>1</v>
      </c>
      <c r="AH111" s="123">
        <v>1</v>
      </c>
      <c r="AI111" s="122">
        <v>1</v>
      </c>
      <c r="AJ111" s="122">
        <v>1</v>
      </c>
      <c r="AK111" s="122">
        <v>0</v>
      </c>
      <c r="AL111" s="122">
        <v>0</v>
      </c>
      <c r="AM111" s="122">
        <v>1</v>
      </c>
      <c r="AN111" s="122">
        <v>0</v>
      </c>
      <c r="AO111" s="122"/>
    </row>
    <row r="112" spans="1:41" x14ac:dyDescent="0.3">
      <c r="A112" s="122" t="s">
        <v>1362</v>
      </c>
      <c r="B112" s="122" t="s">
        <v>1518</v>
      </c>
      <c r="C112" s="122" t="s">
        <v>1519</v>
      </c>
      <c r="D112" s="141" t="s">
        <v>499</v>
      </c>
      <c r="E112" s="122" t="s">
        <v>144</v>
      </c>
      <c r="F112" s="122" t="s">
        <v>1366</v>
      </c>
      <c r="G112" s="122"/>
      <c r="H112" s="122"/>
      <c r="I112" s="122">
        <v>0</v>
      </c>
      <c r="J112" s="122">
        <v>0</v>
      </c>
      <c r="K112" s="122">
        <v>0</v>
      </c>
      <c r="L112" s="122">
        <v>0</v>
      </c>
      <c r="M112" s="122">
        <v>0</v>
      </c>
      <c r="N112" s="123">
        <v>0</v>
      </c>
      <c r="O112" s="122">
        <v>1</v>
      </c>
      <c r="P112" s="122">
        <v>1</v>
      </c>
      <c r="Q112" s="122">
        <v>0</v>
      </c>
      <c r="R112" s="122">
        <v>0</v>
      </c>
      <c r="S112" s="122">
        <v>0</v>
      </c>
      <c r="T112" s="122">
        <v>0</v>
      </c>
      <c r="U112" s="122">
        <v>0</v>
      </c>
      <c r="V112" s="122">
        <v>1</v>
      </c>
      <c r="W112" s="122">
        <v>0</v>
      </c>
      <c r="X112" s="122">
        <v>1</v>
      </c>
      <c r="Y112" s="122">
        <v>1</v>
      </c>
      <c r="Z112" s="122">
        <v>0</v>
      </c>
      <c r="AA112" s="122">
        <v>0</v>
      </c>
      <c r="AB112" s="122">
        <v>0</v>
      </c>
      <c r="AC112" s="122">
        <v>0</v>
      </c>
      <c r="AD112" s="122">
        <v>1</v>
      </c>
      <c r="AE112" s="122">
        <v>0</v>
      </c>
      <c r="AF112" s="122">
        <v>1</v>
      </c>
      <c r="AG112" s="122">
        <v>1</v>
      </c>
      <c r="AH112" s="123" t="s">
        <v>1520</v>
      </c>
      <c r="AI112" s="122"/>
      <c r="AJ112" s="122">
        <v>1</v>
      </c>
      <c r="AK112" s="122">
        <v>0</v>
      </c>
      <c r="AL112" s="122">
        <v>0</v>
      </c>
      <c r="AM112" s="122"/>
      <c r="AN112" s="122">
        <v>0</v>
      </c>
      <c r="AO112" s="122"/>
    </row>
    <row r="113" spans="1:41" x14ac:dyDescent="0.3">
      <c r="A113" s="122" t="s">
        <v>1362</v>
      </c>
      <c r="B113" s="122" t="s">
        <v>1521</v>
      </c>
      <c r="C113" s="122" t="s">
        <v>1522</v>
      </c>
      <c r="D113" s="141" t="s">
        <v>499</v>
      </c>
      <c r="E113" s="122" t="s">
        <v>144</v>
      </c>
      <c r="F113" s="122" t="s">
        <v>1366</v>
      </c>
      <c r="G113" s="122"/>
      <c r="H113" s="122"/>
      <c r="I113" s="122"/>
      <c r="J113" s="122"/>
      <c r="K113" s="122"/>
      <c r="L113" s="122"/>
      <c r="M113" s="122"/>
      <c r="N113" s="123"/>
      <c r="O113" s="122">
        <v>0</v>
      </c>
      <c r="P113" s="122">
        <v>1</v>
      </c>
      <c r="Q113" s="122">
        <v>0</v>
      </c>
      <c r="R113" s="122">
        <v>0</v>
      </c>
      <c r="S113" s="122">
        <v>0</v>
      </c>
      <c r="T113" s="122">
        <v>0</v>
      </c>
      <c r="U113" s="122">
        <v>0</v>
      </c>
      <c r="V113" s="122">
        <v>1</v>
      </c>
      <c r="W113" s="122">
        <v>0</v>
      </c>
      <c r="X113" s="122">
        <v>1</v>
      </c>
      <c r="Y113" s="122">
        <v>0</v>
      </c>
      <c r="Z113" s="122">
        <v>1</v>
      </c>
      <c r="AA113" s="122">
        <v>0</v>
      </c>
      <c r="AB113" s="122">
        <v>0</v>
      </c>
      <c r="AC113" s="122">
        <v>1</v>
      </c>
      <c r="AD113" s="122">
        <v>1</v>
      </c>
      <c r="AE113" s="122">
        <v>0</v>
      </c>
      <c r="AF113" s="122">
        <v>0</v>
      </c>
      <c r="AG113" s="122">
        <v>1</v>
      </c>
      <c r="AH113" s="123"/>
      <c r="AI113" s="122"/>
      <c r="AJ113" s="122"/>
      <c r="AK113" s="122">
        <v>0</v>
      </c>
      <c r="AL113" s="122">
        <v>0</v>
      </c>
      <c r="AM113" s="122"/>
      <c r="AN113" s="122">
        <v>0</v>
      </c>
      <c r="AO113" s="122"/>
    </row>
    <row r="114" spans="1:41" x14ac:dyDescent="0.3">
      <c r="A114" s="122" t="s">
        <v>1362</v>
      </c>
      <c r="B114" s="122" t="s">
        <v>1523</v>
      </c>
      <c r="C114" s="122" t="s">
        <v>1524</v>
      </c>
      <c r="D114" s="141" t="s">
        <v>499</v>
      </c>
      <c r="E114" s="122" t="s">
        <v>144</v>
      </c>
      <c r="F114" s="122" t="s">
        <v>1366</v>
      </c>
      <c r="G114" s="122"/>
      <c r="H114" s="122"/>
      <c r="I114" s="122">
        <v>0</v>
      </c>
      <c r="J114" s="122">
        <v>0</v>
      </c>
      <c r="K114" s="122">
        <v>0</v>
      </c>
      <c r="L114" s="122">
        <v>0</v>
      </c>
      <c r="M114" s="122">
        <v>0</v>
      </c>
      <c r="N114" s="123">
        <v>0</v>
      </c>
      <c r="O114" s="122">
        <v>1</v>
      </c>
      <c r="P114" s="122">
        <v>0</v>
      </c>
      <c r="Q114" s="122">
        <v>0</v>
      </c>
      <c r="R114" s="122">
        <v>0</v>
      </c>
      <c r="S114" s="122">
        <v>1</v>
      </c>
      <c r="T114" s="122">
        <v>1</v>
      </c>
      <c r="U114" s="122">
        <v>0</v>
      </c>
      <c r="V114" s="122">
        <v>1</v>
      </c>
      <c r="W114" s="122">
        <v>0</v>
      </c>
      <c r="X114" s="122">
        <v>1</v>
      </c>
      <c r="Y114" s="122">
        <v>0</v>
      </c>
      <c r="Z114" s="122">
        <v>1</v>
      </c>
      <c r="AA114" s="122">
        <v>0</v>
      </c>
      <c r="AB114" s="122">
        <v>0</v>
      </c>
      <c r="AC114" s="122"/>
      <c r="AD114" s="122"/>
      <c r="AE114" s="122"/>
      <c r="AF114" s="122"/>
      <c r="AG114" s="122"/>
      <c r="AH114" s="123">
        <v>3</v>
      </c>
      <c r="AI114" s="122">
        <v>1</v>
      </c>
      <c r="AJ114" s="122">
        <v>1</v>
      </c>
      <c r="AK114" s="122">
        <v>0</v>
      </c>
      <c r="AL114" s="122">
        <v>0</v>
      </c>
      <c r="AM114" s="122"/>
      <c r="AN114" s="122"/>
      <c r="AO114" s="122"/>
    </row>
    <row r="115" spans="1:41" x14ac:dyDescent="0.3">
      <c r="A115" s="122" t="s">
        <v>1362</v>
      </c>
      <c r="B115" s="122" t="s">
        <v>1525</v>
      </c>
      <c r="C115" s="122" t="s">
        <v>1526</v>
      </c>
      <c r="D115" s="141" t="s">
        <v>499</v>
      </c>
      <c r="E115" s="122" t="s">
        <v>144</v>
      </c>
      <c r="F115" s="122" t="s">
        <v>1366</v>
      </c>
      <c r="G115" s="122"/>
      <c r="H115" s="122">
        <v>0</v>
      </c>
      <c r="I115" s="122"/>
      <c r="J115" s="122"/>
      <c r="K115" s="122">
        <v>0</v>
      </c>
      <c r="L115" s="122">
        <v>0</v>
      </c>
      <c r="M115" s="122">
        <v>0</v>
      </c>
      <c r="N115" s="123">
        <v>0</v>
      </c>
      <c r="O115" s="122">
        <v>1</v>
      </c>
      <c r="P115" s="122">
        <v>0</v>
      </c>
      <c r="Q115" s="122">
        <v>0</v>
      </c>
      <c r="R115" s="122">
        <v>0</v>
      </c>
      <c r="S115" s="122">
        <v>1</v>
      </c>
      <c r="T115" s="122">
        <v>1</v>
      </c>
      <c r="U115" s="122">
        <v>0</v>
      </c>
      <c r="V115" s="122">
        <v>1</v>
      </c>
      <c r="W115" s="122">
        <v>0</v>
      </c>
      <c r="X115" s="122"/>
      <c r="Y115" s="122"/>
      <c r="Z115" s="122"/>
      <c r="AA115" s="122">
        <v>0</v>
      </c>
      <c r="AB115" s="122">
        <v>0</v>
      </c>
      <c r="AC115" s="122">
        <v>1</v>
      </c>
      <c r="AD115" s="122">
        <v>1</v>
      </c>
      <c r="AE115" s="122">
        <v>0</v>
      </c>
      <c r="AF115" s="122">
        <v>0</v>
      </c>
      <c r="AG115" s="122">
        <v>1</v>
      </c>
      <c r="AH115" s="123">
        <v>5</v>
      </c>
      <c r="AI115" s="122">
        <v>1</v>
      </c>
      <c r="AJ115" s="122">
        <v>1</v>
      </c>
      <c r="AK115" s="122">
        <v>0</v>
      </c>
      <c r="AL115" s="122">
        <v>0</v>
      </c>
      <c r="AM115" s="122">
        <v>1</v>
      </c>
      <c r="AN115" s="122">
        <v>0</v>
      </c>
      <c r="AO115" s="122"/>
    </row>
    <row r="116" spans="1:41" x14ac:dyDescent="0.3">
      <c r="A116" s="122" t="s">
        <v>1362</v>
      </c>
      <c r="B116" s="122" t="s">
        <v>1527</v>
      </c>
      <c r="C116" s="122" t="s">
        <v>1528</v>
      </c>
      <c r="D116" s="141" t="s">
        <v>499</v>
      </c>
      <c r="E116" s="122" t="s">
        <v>144</v>
      </c>
      <c r="F116" s="122" t="s">
        <v>1366</v>
      </c>
      <c r="G116" s="122"/>
      <c r="H116" s="122">
        <v>0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3">
        <v>0</v>
      </c>
      <c r="O116" s="122">
        <v>1</v>
      </c>
      <c r="P116" s="122">
        <v>1</v>
      </c>
      <c r="Q116" s="122">
        <v>0</v>
      </c>
      <c r="R116" s="122">
        <v>0</v>
      </c>
      <c r="S116" s="122">
        <v>1</v>
      </c>
      <c r="T116" s="122">
        <v>1</v>
      </c>
      <c r="U116" s="122">
        <v>0</v>
      </c>
      <c r="V116" s="122" t="s">
        <v>1372</v>
      </c>
      <c r="W116" s="122">
        <v>0</v>
      </c>
      <c r="X116" s="122">
        <v>1</v>
      </c>
      <c r="Y116" s="122">
        <v>0</v>
      </c>
      <c r="Z116" s="122" t="s">
        <v>1377</v>
      </c>
      <c r="AA116" s="122">
        <v>0</v>
      </c>
      <c r="AB116" s="122">
        <v>0</v>
      </c>
      <c r="AC116" s="122">
        <v>0</v>
      </c>
      <c r="AD116" s="122">
        <v>1</v>
      </c>
      <c r="AE116" s="122">
        <v>0</v>
      </c>
      <c r="AF116" s="122">
        <v>1</v>
      </c>
      <c r="AG116" s="122">
        <v>1</v>
      </c>
      <c r="AH116" s="123">
        <v>1</v>
      </c>
      <c r="AI116" s="122"/>
      <c r="AJ116" s="122">
        <v>1</v>
      </c>
      <c r="AK116" s="122">
        <v>0</v>
      </c>
      <c r="AL116" s="122">
        <v>0</v>
      </c>
      <c r="AM116" s="122">
        <v>1</v>
      </c>
      <c r="AN116" s="122">
        <v>0</v>
      </c>
      <c r="AO116" s="122" t="s">
        <v>1688</v>
      </c>
    </row>
    <row r="117" spans="1:41" x14ac:dyDescent="0.3">
      <c r="A117" s="122" t="s">
        <v>1362</v>
      </c>
      <c r="B117" s="122" t="s">
        <v>1529</v>
      </c>
      <c r="C117" s="122" t="s">
        <v>1530</v>
      </c>
      <c r="D117" s="141" t="s">
        <v>499</v>
      </c>
      <c r="E117" s="122" t="s">
        <v>144</v>
      </c>
      <c r="F117" s="122" t="s">
        <v>1366</v>
      </c>
      <c r="G117" s="122"/>
      <c r="H117" s="122"/>
      <c r="I117" s="122"/>
      <c r="J117" s="122"/>
      <c r="K117" s="122"/>
      <c r="L117" s="122"/>
      <c r="M117" s="122"/>
      <c r="N117" s="123"/>
      <c r="O117" s="122">
        <v>1</v>
      </c>
      <c r="P117" s="122">
        <v>0</v>
      </c>
      <c r="Q117" s="122">
        <v>0</v>
      </c>
      <c r="R117" s="122">
        <v>0</v>
      </c>
      <c r="S117" s="122">
        <v>0</v>
      </c>
      <c r="T117" s="122">
        <v>1</v>
      </c>
      <c r="U117" s="122">
        <v>1</v>
      </c>
      <c r="V117" s="122">
        <v>1</v>
      </c>
      <c r="W117" s="122">
        <v>0</v>
      </c>
      <c r="X117" s="122"/>
      <c r="Y117" s="122"/>
      <c r="Z117" s="122"/>
      <c r="AA117" s="122">
        <v>0</v>
      </c>
      <c r="AB117" s="122">
        <v>0</v>
      </c>
      <c r="AC117" s="122">
        <v>0</v>
      </c>
      <c r="AD117" s="122">
        <v>1</v>
      </c>
      <c r="AE117" s="122">
        <v>0</v>
      </c>
      <c r="AF117" s="122">
        <v>1</v>
      </c>
      <c r="AG117" s="122">
        <v>1</v>
      </c>
      <c r="AH117" s="123">
        <v>5</v>
      </c>
      <c r="AI117" s="122"/>
      <c r="AJ117" s="122">
        <v>1</v>
      </c>
      <c r="AK117" s="122">
        <v>0</v>
      </c>
      <c r="AL117" s="122">
        <v>0</v>
      </c>
      <c r="AM117" s="122"/>
      <c r="AN117" s="122">
        <v>0</v>
      </c>
      <c r="AO117" s="122" t="s">
        <v>1688</v>
      </c>
    </row>
    <row r="118" spans="1:41" x14ac:dyDescent="0.3">
      <c r="A118" s="122" t="s">
        <v>1362</v>
      </c>
      <c r="B118" s="122" t="s">
        <v>1531</v>
      </c>
      <c r="C118" s="122" t="s">
        <v>1532</v>
      </c>
      <c r="D118" s="141" t="s">
        <v>499</v>
      </c>
      <c r="E118" s="122" t="s">
        <v>144</v>
      </c>
      <c r="F118" s="122" t="s">
        <v>1366</v>
      </c>
      <c r="G118" s="122"/>
      <c r="H118" s="122">
        <v>0</v>
      </c>
      <c r="I118" s="122">
        <v>0</v>
      </c>
      <c r="J118" s="122">
        <v>0</v>
      </c>
      <c r="K118" s="122">
        <v>0</v>
      </c>
      <c r="L118" s="122">
        <v>0</v>
      </c>
      <c r="M118" s="122">
        <v>0</v>
      </c>
      <c r="N118" s="123">
        <v>0</v>
      </c>
      <c r="O118" s="122">
        <v>2</v>
      </c>
      <c r="P118" s="122">
        <v>0</v>
      </c>
      <c r="Q118" s="122">
        <v>0</v>
      </c>
      <c r="R118" s="122">
        <v>0</v>
      </c>
      <c r="S118" s="122">
        <v>0</v>
      </c>
      <c r="T118" s="122">
        <v>0</v>
      </c>
      <c r="U118" s="122">
        <v>0</v>
      </c>
      <c r="V118" s="122">
        <v>1</v>
      </c>
      <c r="W118" s="122">
        <v>0</v>
      </c>
      <c r="X118" s="122">
        <v>1</v>
      </c>
      <c r="Y118" s="122">
        <v>1</v>
      </c>
      <c r="Z118" s="122">
        <v>1</v>
      </c>
      <c r="AA118" s="122">
        <v>0</v>
      </c>
      <c r="AB118" s="122">
        <v>0</v>
      </c>
      <c r="AC118" s="122">
        <v>2</v>
      </c>
      <c r="AD118" s="122">
        <v>1</v>
      </c>
      <c r="AE118" s="122">
        <v>0</v>
      </c>
      <c r="AF118" s="122">
        <v>0</v>
      </c>
      <c r="AG118" s="122">
        <v>1</v>
      </c>
      <c r="AH118" s="123">
        <v>0</v>
      </c>
      <c r="AI118" s="122"/>
      <c r="AJ118" s="122">
        <v>0</v>
      </c>
      <c r="AK118" s="122">
        <v>0</v>
      </c>
      <c r="AL118" s="122">
        <v>1</v>
      </c>
      <c r="AM118" s="122">
        <v>1</v>
      </c>
      <c r="AN118" s="122">
        <v>0</v>
      </c>
      <c r="AO118" s="122"/>
    </row>
    <row r="119" spans="1:41" x14ac:dyDescent="0.3">
      <c r="A119" s="122" t="s">
        <v>1362</v>
      </c>
      <c r="B119" s="122" t="s">
        <v>1533</v>
      </c>
      <c r="C119" s="122" t="s">
        <v>1534</v>
      </c>
      <c r="D119" s="141" t="s">
        <v>499</v>
      </c>
      <c r="E119" s="122" t="s">
        <v>144</v>
      </c>
      <c r="F119" s="122" t="s">
        <v>1366</v>
      </c>
      <c r="G119" s="122"/>
      <c r="H119" s="122"/>
      <c r="I119" s="122"/>
      <c r="J119" s="122"/>
      <c r="K119" s="122">
        <v>0</v>
      </c>
      <c r="L119" s="122">
        <v>0</v>
      </c>
      <c r="M119" s="122">
        <v>0</v>
      </c>
      <c r="N119" s="123">
        <v>0</v>
      </c>
      <c r="O119" s="122">
        <v>1</v>
      </c>
      <c r="P119" s="122">
        <v>0</v>
      </c>
      <c r="Q119" s="122">
        <v>0</v>
      </c>
      <c r="R119" s="122">
        <v>0</v>
      </c>
      <c r="S119" s="122">
        <v>0</v>
      </c>
      <c r="T119" s="122">
        <v>0</v>
      </c>
      <c r="U119" s="122">
        <v>0</v>
      </c>
      <c r="V119" s="122">
        <v>1</v>
      </c>
      <c r="W119" s="122">
        <v>0</v>
      </c>
      <c r="X119" s="122">
        <v>1</v>
      </c>
      <c r="Y119" s="122">
        <v>0</v>
      </c>
      <c r="Z119" s="122">
        <v>1</v>
      </c>
      <c r="AA119" s="122">
        <v>0</v>
      </c>
      <c r="AB119" s="122">
        <v>0</v>
      </c>
      <c r="AC119" s="122">
        <v>1</v>
      </c>
      <c r="AD119" s="122">
        <v>1</v>
      </c>
      <c r="AE119" s="122">
        <v>0</v>
      </c>
      <c r="AF119" s="122">
        <v>1</v>
      </c>
      <c r="AG119" s="122">
        <v>1</v>
      </c>
      <c r="AH119" s="123">
        <v>1</v>
      </c>
      <c r="AI119" s="122">
        <v>1</v>
      </c>
      <c r="AJ119" s="122">
        <v>1</v>
      </c>
      <c r="AK119" s="122">
        <v>0</v>
      </c>
      <c r="AL119" s="122">
        <v>0</v>
      </c>
      <c r="AM119" s="122">
        <v>1</v>
      </c>
      <c r="AN119" s="122">
        <v>1</v>
      </c>
      <c r="AO119" s="122"/>
    </row>
    <row r="120" spans="1:41" x14ac:dyDescent="0.3">
      <c r="A120" s="122" t="s">
        <v>1362</v>
      </c>
      <c r="B120" s="122" t="s">
        <v>1535</v>
      </c>
      <c r="C120" s="122" t="s">
        <v>1536</v>
      </c>
      <c r="D120" s="141" t="s">
        <v>499</v>
      </c>
      <c r="E120" s="122" t="s">
        <v>144</v>
      </c>
      <c r="F120" s="122" t="s">
        <v>1366</v>
      </c>
      <c r="G120" s="122"/>
      <c r="H120" s="122">
        <v>0</v>
      </c>
      <c r="I120" s="122">
        <v>0</v>
      </c>
      <c r="J120" s="122">
        <v>0</v>
      </c>
      <c r="K120" s="122">
        <v>0</v>
      </c>
      <c r="L120" s="122">
        <v>0</v>
      </c>
      <c r="M120" s="122">
        <v>0</v>
      </c>
      <c r="N120" s="123">
        <v>1</v>
      </c>
      <c r="O120" s="122">
        <v>0</v>
      </c>
      <c r="P120" s="122">
        <v>1</v>
      </c>
      <c r="Q120" s="122">
        <v>0</v>
      </c>
      <c r="R120" s="122">
        <v>0</v>
      </c>
      <c r="S120" s="122">
        <v>0</v>
      </c>
      <c r="T120" s="122">
        <v>0</v>
      </c>
      <c r="U120" s="122">
        <v>0</v>
      </c>
      <c r="V120" s="122">
        <v>1</v>
      </c>
      <c r="W120" s="122">
        <v>0</v>
      </c>
      <c r="X120" s="122">
        <v>1</v>
      </c>
      <c r="Y120" s="122">
        <v>0</v>
      </c>
      <c r="Z120" s="122">
        <v>1</v>
      </c>
      <c r="AA120" s="122">
        <v>0</v>
      </c>
      <c r="AB120" s="122">
        <v>0</v>
      </c>
      <c r="AC120" s="122">
        <v>1</v>
      </c>
      <c r="AD120" s="122">
        <v>1</v>
      </c>
      <c r="AE120" s="122">
        <v>0</v>
      </c>
      <c r="AF120" s="122">
        <v>1</v>
      </c>
      <c r="AG120" s="122">
        <v>1</v>
      </c>
      <c r="AH120" s="123">
        <v>1</v>
      </c>
      <c r="AI120" s="122"/>
      <c r="AJ120" s="122">
        <v>0</v>
      </c>
      <c r="AK120" s="122">
        <v>0</v>
      </c>
      <c r="AL120" s="122">
        <v>0</v>
      </c>
      <c r="AM120" s="122">
        <v>1</v>
      </c>
      <c r="AN120" s="122">
        <v>1</v>
      </c>
      <c r="AO120" s="122"/>
    </row>
    <row r="121" spans="1:41" x14ac:dyDescent="0.3">
      <c r="A121" s="122" t="s">
        <v>1362</v>
      </c>
      <c r="B121" s="122" t="s">
        <v>1537</v>
      </c>
      <c r="C121" s="122" t="s">
        <v>1371</v>
      </c>
      <c r="D121" s="141" t="s">
        <v>499</v>
      </c>
      <c r="E121" s="122" t="s">
        <v>144</v>
      </c>
      <c r="F121" s="122" t="s">
        <v>1366</v>
      </c>
      <c r="G121" s="122"/>
      <c r="H121" s="122">
        <v>0</v>
      </c>
      <c r="I121" s="122">
        <v>0</v>
      </c>
      <c r="J121" s="122">
        <v>0</v>
      </c>
      <c r="K121" s="122">
        <v>0</v>
      </c>
      <c r="L121" s="122">
        <v>0</v>
      </c>
      <c r="M121" s="122">
        <v>0</v>
      </c>
      <c r="N121" s="123">
        <v>0</v>
      </c>
      <c r="O121" s="122">
        <v>1</v>
      </c>
      <c r="P121" s="122">
        <v>0</v>
      </c>
      <c r="Q121" s="122">
        <v>0</v>
      </c>
      <c r="R121" s="122">
        <v>0</v>
      </c>
      <c r="S121" s="122">
        <v>1</v>
      </c>
      <c r="T121" s="122">
        <v>1</v>
      </c>
      <c r="U121" s="122">
        <v>1</v>
      </c>
      <c r="V121" s="122">
        <v>1</v>
      </c>
      <c r="W121" s="122">
        <v>0</v>
      </c>
      <c r="X121" s="122">
        <v>1</v>
      </c>
      <c r="Y121" s="122">
        <v>0</v>
      </c>
      <c r="Z121" s="122">
        <v>1</v>
      </c>
      <c r="AA121" s="122">
        <v>0</v>
      </c>
      <c r="AB121" s="122">
        <v>0</v>
      </c>
      <c r="AC121" s="122">
        <v>0</v>
      </c>
      <c r="AD121" s="122" t="s">
        <v>1377</v>
      </c>
      <c r="AE121" s="122">
        <v>1</v>
      </c>
      <c r="AF121" s="122">
        <v>1</v>
      </c>
      <c r="AG121" s="122">
        <v>1</v>
      </c>
      <c r="AH121" s="123">
        <v>5</v>
      </c>
      <c r="AI121" s="122"/>
      <c r="AJ121" s="122">
        <v>1</v>
      </c>
      <c r="AK121" s="122">
        <v>0</v>
      </c>
      <c r="AL121" s="122">
        <v>0</v>
      </c>
      <c r="AM121" s="122"/>
      <c r="AN121" s="122">
        <v>0</v>
      </c>
      <c r="AO121" s="122"/>
    </row>
    <row r="122" spans="1:41" x14ac:dyDescent="0.3">
      <c r="A122" s="122" t="s">
        <v>1362</v>
      </c>
      <c r="B122" s="122" t="s">
        <v>1538</v>
      </c>
      <c r="C122" s="122" t="s">
        <v>1539</v>
      </c>
      <c r="D122" s="141" t="s">
        <v>499</v>
      </c>
      <c r="E122" s="122" t="s">
        <v>1365</v>
      </c>
      <c r="F122" s="122" t="s">
        <v>1366</v>
      </c>
      <c r="G122" s="122"/>
      <c r="H122" s="122"/>
      <c r="I122" s="122"/>
      <c r="J122" s="122">
        <v>0</v>
      </c>
      <c r="K122" s="122">
        <v>0</v>
      </c>
      <c r="L122" s="122">
        <v>0</v>
      </c>
      <c r="M122" s="122">
        <v>0</v>
      </c>
      <c r="N122" s="123">
        <v>0</v>
      </c>
      <c r="O122" s="122">
        <v>2</v>
      </c>
      <c r="P122" s="122">
        <v>0</v>
      </c>
      <c r="Q122" s="122">
        <v>0</v>
      </c>
      <c r="R122" s="122">
        <v>0</v>
      </c>
      <c r="S122" s="122">
        <v>0</v>
      </c>
      <c r="T122" s="122">
        <v>1</v>
      </c>
      <c r="U122" s="122">
        <v>0</v>
      </c>
      <c r="V122" s="122">
        <v>1</v>
      </c>
      <c r="W122" s="122">
        <v>0</v>
      </c>
      <c r="X122" s="122">
        <v>1</v>
      </c>
      <c r="Y122" s="122">
        <v>0</v>
      </c>
      <c r="Z122" s="122">
        <v>0</v>
      </c>
      <c r="AA122" s="122">
        <v>0</v>
      </c>
      <c r="AB122" s="122">
        <v>0</v>
      </c>
      <c r="AC122" s="122">
        <v>0</v>
      </c>
      <c r="AD122" s="122">
        <v>1</v>
      </c>
      <c r="AE122" s="122" t="s">
        <v>1377</v>
      </c>
      <c r="AF122" s="122">
        <v>1</v>
      </c>
      <c r="AG122" s="122">
        <v>1</v>
      </c>
      <c r="AH122" s="123">
        <v>6</v>
      </c>
      <c r="AI122" s="122"/>
      <c r="AJ122" s="122">
        <v>0</v>
      </c>
      <c r="AK122" s="122">
        <v>0</v>
      </c>
      <c r="AL122" s="122">
        <v>0</v>
      </c>
      <c r="AM122" s="122" t="s">
        <v>1377</v>
      </c>
      <c r="AN122" s="122">
        <v>0</v>
      </c>
      <c r="AO122" s="122"/>
    </row>
    <row r="123" spans="1:41" x14ac:dyDescent="0.3">
      <c r="A123" s="122" t="s">
        <v>1362</v>
      </c>
      <c r="B123" s="122" t="s">
        <v>1540</v>
      </c>
      <c r="C123" s="122" t="s">
        <v>1541</v>
      </c>
      <c r="D123" s="141" t="s">
        <v>499</v>
      </c>
      <c r="E123" s="122" t="s">
        <v>144</v>
      </c>
      <c r="F123" s="122" t="s">
        <v>1366</v>
      </c>
      <c r="G123" s="122"/>
      <c r="H123" s="122">
        <v>0</v>
      </c>
      <c r="I123" s="122">
        <v>0</v>
      </c>
      <c r="J123" s="122">
        <v>0</v>
      </c>
      <c r="K123" s="122">
        <v>0</v>
      </c>
      <c r="L123" s="122">
        <v>0</v>
      </c>
      <c r="M123" s="122">
        <v>0</v>
      </c>
      <c r="N123" s="123">
        <v>0</v>
      </c>
      <c r="O123" s="122">
        <v>1</v>
      </c>
      <c r="P123" s="122">
        <v>0</v>
      </c>
      <c r="Q123" s="122">
        <v>0</v>
      </c>
      <c r="R123" s="122">
        <v>0</v>
      </c>
      <c r="S123" s="122">
        <v>0</v>
      </c>
      <c r="T123" s="122">
        <v>1</v>
      </c>
      <c r="U123" s="122">
        <v>0</v>
      </c>
      <c r="V123" s="122">
        <v>1</v>
      </c>
      <c r="W123" s="122">
        <v>0</v>
      </c>
      <c r="X123" s="122">
        <v>1</v>
      </c>
      <c r="Y123" s="122">
        <v>0</v>
      </c>
      <c r="Z123" s="122">
        <v>1</v>
      </c>
      <c r="AA123" s="122">
        <v>0</v>
      </c>
      <c r="AB123" s="122">
        <v>0</v>
      </c>
      <c r="AC123" s="122">
        <v>0</v>
      </c>
      <c r="AD123" s="122">
        <v>1</v>
      </c>
      <c r="AE123" s="122">
        <v>0</v>
      </c>
      <c r="AF123" s="122">
        <v>1</v>
      </c>
      <c r="AG123" s="122">
        <v>1</v>
      </c>
      <c r="AH123" s="123">
        <v>5</v>
      </c>
      <c r="AI123" s="122">
        <v>1</v>
      </c>
      <c r="AJ123" s="122">
        <v>1</v>
      </c>
      <c r="AK123" s="122">
        <v>0</v>
      </c>
      <c r="AL123" s="122">
        <v>0</v>
      </c>
      <c r="AM123" s="122">
        <v>0</v>
      </c>
      <c r="AN123" s="122">
        <v>0</v>
      </c>
      <c r="AO123" s="122" t="s">
        <v>1381</v>
      </c>
    </row>
    <row r="124" spans="1:41" x14ac:dyDescent="0.3">
      <c r="A124" s="122" t="s">
        <v>1362</v>
      </c>
      <c r="B124" s="122" t="s">
        <v>1542</v>
      </c>
      <c r="C124" s="122" t="s">
        <v>1543</v>
      </c>
      <c r="D124" s="141" t="s">
        <v>499</v>
      </c>
      <c r="E124" s="122" t="s">
        <v>1365</v>
      </c>
      <c r="F124" s="122" t="s">
        <v>1366</v>
      </c>
      <c r="G124" s="122" t="s">
        <v>56</v>
      </c>
      <c r="H124" s="122"/>
      <c r="I124" s="122">
        <v>0</v>
      </c>
      <c r="J124" s="122">
        <v>0</v>
      </c>
      <c r="K124" s="122">
        <v>0</v>
      </c>
      <c r="L124" s="122">
        <v>0</v>
      </c>
      <c r="M124" s="122">
        <v>0</v>
      </c>
      <c r="N124" s="123">
        <v>0</v>
      </c>
      <c r="O124" s="122">
        <v>1</v>
      </c>
      <c r="P124" s="122">
        <v>0</v>
      </c>
      <c r="Q124" s="122">
        <v>0</v>
      </c>
      <c r="R124" s="122">
        <v>0</v>
      </c>
      <c r="S124" s="122">
        <v>0</v>
      </c>
      <c r="T124" s="122">
        <v>1</v>
      </c>
      <c r="U124" s="122">
        <v>0</v>
      </c>
      <c r="V124" s="122">
        <v>1</v>
      </c>
      <c r="W124" s="122">
        <v>0</v>
      </c>
      <c r="X124" s="122">
        <v>1</v>
      </c>
      <c r="Y124" s="122">
        <v>0</v>
      </c>
      <c r="Z124" s="122">
        <v>0</v>
      </c>
      <c r="AA124" s="122">
        <v>0</v>
      </c>
      <c r="AB124" s="122">
        <v>0</v>
      </c>
      <c r="AC124" s="122">
        <v>0</v>
      </c>
      <c r="AD124" s="122">
        <v>1</v>
      </c>
      <c r="AE124" s="122">
        <v>0</v>
      </c>
      <c r="AF124" s="122">
        <v>1</v>
      </c>
      <c r="AG124" s="122">
        <v>1</v>
      </c>
      <c r="AH124" s="123">
        <v>4</v>
      </c>
      <c r="AI124" s="122">
        <v>1</v>
      </c>
      <c r="AJ124" s="122">
        <v>0</v>
      </c>
      <c r="AK124" s="122">
        <v>0</v>
      </c>
      <c r="AL124" s="122">
        <v>0</v>
      </c>
      <c r="AM124" s="122"/>
      <c r="AN124" s="122">
        <v>0</v>
      </c>
      <c r="AO124" s="122" t="s">
        <v>1381</v>
      </c>
    </row>
    <row r="125" spans="1:41" x14ac:dyDescent="0.3">
      <c r="A125" s="122" t="s">
        <v>1362</v>
      </c>
      <c r="B125" s="122" t="s">
        <v>1544</v>
      </c>
      <c r="C125" s="122" t="s">
        <v>1545</v>
      </c>
      <c r="D125" s="141" t="s">
        <v>499</v>
      </c>
      <c r="E125" s="122" t="s">
        <v>1365</v>
      </c>
      <c r="F125" s="122" t="s">
        <v>1393</v>
      </c>
      <c r="G125" s="122">
        <v>0</v>
      </c>
      <c r="H125" s="122">
        <v>0</v>
      </c>
      <c r="I125" s="122">
        <v>0</v>
      </c>
      <c r="J125" s="122">
        <v>0</v>
      </c>
      <c r="K125" s="122">
        <v>0</v>
      </c>
      <c r="L125" s="122">
        <v>0</v>
      </c>
      <c r="M125" s="122">
        <v>0</v>
      </c>
      <c r="N125" s="123">
        <v>0</v>
      </c>
      <c r="O125" s="122">
        <v>2</v>
      </c>
      <c r="P125" s="122">
        <v>0</v>
      </c>
      <c r="Q125" s="122">
        <v>0</v>
      </c>
      <c r="R125" s="122">
        <v>0</v>
      </c>
      <c r="S125" s="122">
        <v>1</v>
      </c>
      <c r="T125" s="122">
        <v>1</v>
      </c>
      <c r="U125" s="122">
        <v>0</v>
      </c>
      <c r="V125" s="122">
        <v>1</v>
      </c>
      <c r="W125" s="122">
        <v>0</v>
      </c>
      <c r="X125" s="122">
        <v>1</v>
      </c>
      <c r="Y125" s="122">
        <v>0</v>
      </c>
      <c r="Z125" s="122" t="s">
        <v>1372</v>
      </c>
      <c r="AA125" s="122">
        <v>0</v>
      </c>
      <c r="AB125" s="122">
        <v>0</v>
      </c>
      <c r="AC125" s="122">
        <v>0</v>
      </c>
      <c r="AD125" s="122">
        <v>1</v>
      </c>
      <c r="AE125" s="122">
        <v>0</v>
      </c>
      <c r="AF125" s="122">
        <v>1</v>
      </c>
      <c r="AG125" s="122">
        <v>1</v>
      </c>
      <c r="AH125" s="123">
        <v>5</v>
      </c>
      <c r="AI125" s="122">
        <v>0</v>
      </c>
      <c r="AJ125" s="122">
        <v>0</v>
      </c>
      <c r="AK125" s="122">
        <v>0</v>
      </c>
      <c r="AL125" s="122">
        <v>0</v>
      </c>
      <c r="AM125" s="122">
        <v>1</v>
      </c>
      <c r="AN125" s="122">
        <v>0</v>
      </c>
      <c r="AO125" s="122"/>
    </row>
    <row r="126" spans="1:41" x14ac:dyDescent="0.3">
      <c r="A126" s="122" t="s">
        <v>1362</v>
      </c>
      <c r="B126" s="122" t="s">
        <v>1546</v>
      </c>
      <c r="C126" s="122" t="s">
        <v>1547</v>
      </c>
      <c r="D126" s="141" t="s">
        <v>499</v>
      </c>
      <c r="E126" s="122" t="s">
        <v>144</v>
      </c>
      <c r="F126" s="122" t="s">
        <v>1366</v>
      </c>
      <c r="G126" s="122"/>
      <c r="H126" s="122">
        <v>0</v>
      </c>
      <c r="I126" s="122"/>
      <c r="J126" s="122">
        <v>0</v>
      </c>
      <c r="K126" s="122">
        <v>0</v>
      </c>
      <c r="L126" s="122">
        <v>0</v>
      </c>
      <c r="M126" s="122">
        <v>0</v>
      </c>
      <c r="N126" s="123">
        <v>0</v>
      </c>
      <c r="O126" s="122">
        <v>1</v>
      </c>
      <c r="P126" s="122">
        <v>1</v>
      </c>
      <c r="Q126" s="122">
        <v>0</v>
      </c>
      <c r="R126" s="122">
        <v>0</v>
      </c>
      <c r="S126" s="122">
        <v>0</v>
      </c>
      <c r="T126" s="122">
        <v>1</v>
      </c>
      <c r="U126" s="122">
        <v>0</v>
      </c>
      <c r="V126" s="122">
        <v>1</v>
      </c>
      <c r="W126" s="122">
        <v>0</v>
      </c>
      <c r="X126" s="122">
        <v>1</v>
      </c>
      <c r="Y126" s="122">
        <v>0</v>
      </c>
      <c r="Z126" s="122">
        <v>1</v>
      </c>
      <c r="AA126" s="122">
        <v>0</v>
      </c>
      <c r="AB126" s="122">
        <v>0</v>
      </c>
      <c r="AC126" s="122">
        <v>0</v>
      </c>
      <c r="AD126" s="122">
        <v>1</v>
      </c>
      <c r="AE126" s="122">
        <v>0</v>
      </c>
      <c r="AF126" s="122">
        <v>0</v>
      </c>
      <c r="AG126" s="122">
        <v>1</v>
      </c>
      <c r="AH126" s="123">
        <v>1</v>
      </c>
      <c r="AI126" s="122"/>
      <c r="AJ126" s="122">
        <v>0</v>
      </c>
      <c r="AK126" s="122">
        <v>0</v>
      </c>
      <c r="AL126" s="122">
        <v>0</v>
      </c>
      <c r="AM126" s="122">
        <v>1</v>
      </c>
      <c r="AN126" s="122">
        <v>0</v>
      </c>
      <c r="AO126" s="122"/>
    </row>
    <row r="127" spans="1:41" x14ac:dyDescent="0.3">
      <c r="A127" s="122" t="s">
        <v>1362</v>
      </c>
      <c r="B127" s="122" t="s">
        <v>1548</v>
      </c>
      <c r="C127" s="122" t="s">
        <v>1549</v>
      </c>
      <c r="D127" s="141" t="s">
        <v>499</v>
      </c>
      <c r="E127" s="122" t="s">
        <v>144</v>
      </c>
      <c r="F127" s="122" t="s">
        <v>1366</v>
      </c>
      <c r="G127" s="122"/>
      <c r="H127" s="122"/>
      <c r="I127" s="122"/>
      <c r="J127" s="122"/>
      <c r="K127" s="122">
        <v>0</v>
      </c>
      <c r="L127" s="122">
        <v>0</v>
      </c>
      <c r="M127" s="122"/>
      <c r="N127" s="123">
        <v>0</v>
      </c>
      <c r="O127" s="122">
        <v>1</v>
      </c>
      <c r="P127" s="122">
        <v>0</v>
      </c>
      <c r="Q127" s="122">
        <v>0</v>
      </c>
      <c r="R127" s="122">
        <v>0</v>
      </c>
      <c r="S127" s="122">
        <v>0</v>
      </c>
      <c r="T127" s="122">
        <v>0</v>
      </c>
      <c r="U127" s="122">
        <v>0</v>
      </c>
      <c r="V127" s="122">
        <v>1</v>
      </c>
      <c r="W127" s="122">
        <v>0</v>
      </c>
      <c r="X127" s="122">
        <v>1</v>
      </c>
      <c r="Y127" s="122">
        <v>0</v>
      </c>
      <c r="Z127" s="122">
        <v>1</v>
      </c>
      <c r="AA127" s="122">
        <v>0</v>
      </c>
      <c r="AB127" s="122">
        <v>0</v>
      </c>
      <c r="AC127" s="122">
        <v>1</v>
      </c>
      <c r="AD127" s="122">
        <v>1</v>
      </c>
      <c r="AE127" s="122">
        <v>0</v>
      </c>
      <c r="AF127" s="122"/>
      <c r="AG127" s="122">
        <v>1</v>
      </c>
      <c r="AH127" s="123">
        <v>6</v>
      </c>
      <c r="AI127" s="122"/>
      <c r="AJ127" s="122">
        <v>0</v>
      </c>
      <c r="AK127" s="122">
        <v>0</v>
      </c>
      <c r="AL127" s="122">
        <v>0</v>
      </c>
      <c r="AM127" s="122">
        <v>1</v>
      </c>
      <c r="AN127" s="122">
        <v>0</v>
      </c>
      <c r="AO127" s="122" t="s">
        <v>1689</v>
      </c>
    </row>
    <row r="128" spans="1:41" x14ac:dyDescent="0.3">
      <c r="A128" s="122" t="s">
        <v>1362</v>
      </c>
      <c r="B128" s="122" t="s">
        <v>1550</v>
      </c>
      <c r="C128" s="122" t="s">
        <v>1551</v>
      </c>
      <c r="D128" s="141" t="s">
        <v>499</v>
      </c>
      <c r="E128" s="120" t="s">
        <v>144</v>
      </c>
      <c r="F128" s="122" t="s">
        <v>1393</v>
      </c>
      <c r="G128" s="120"/>
      <c r="H128" s="120">
        <v>0</v>
      </c>
      <c r="I128" s="120">
        <v>0</v>
      </c>
      <c r="J128" s="120">
        <v>0</v>
      </c>
      <c r="K128" s="122">
        <v>0</v>
      </c>
      <c r="L128" s="120">
        <v>0</v>
      </c>
      <c r="M128" s="120">
        <v>0</v>
      </c>
      <c r="N128" s="121">
        <v>0</v>
      </c>
      <c r="O128" s="122">
        <v>0</v>
      </c>
      <c r="P128" s="122">
        <v>1</v>
      </c>
      <c r="Q128" s="122">
        <v>0</v>
      </c>
      <c r="R128" s="122">
        <v>0</v>
      </c>
      <c r="S128" s="122">
        <v>1</v>
      </c>
      <c r="T128" s="122">
        <v>1</v>
      </c>
      <c r="U128" s="122" t="s">
        <v>1377</v>
      </c>
      <c r="V128" s="122">
        <v>1</v>
      </c>
      <c r="W128" s="122">
        <v>0</v>
      </c>
      <c r="X128" s="122">
        <v>1</v>
      </c>
      <c r="Y128" s="122">
        <v>0</v>
      </c>
      <c r="Z128" s="120" t="s">
        <v>1372</v>
      </c>
      <c r="AA128" s="122">
        <v>0</v>
      </c>
      <c r="AB128" s="122">
        <v>0</v>
      </c>
      <c r="AC128" s="122">
        <v>0</v>
      </c>
      <c r="AD128" s="122">
        <v>1</v>
      </c>
      <c r="AE128" s="122" t="s">
        <v>1372</v>
      </c>
      <c r="AF128" s="120">
        <v>1</v>
      </c>
      <c r="AG128" s="122">
        <v>1</v>
      </c>
      <c r="AH128" s="123">
        <v>5</v>
      </c>
      <c r="AI128" s="122">
        <v>1</v>
      </c>
      <c r="AJ128" s="122">
        <v>1</v>
      </c>
      <c r="AK128" s="122">
        <v>0</v>
      </c>
      <c r="AL128" s="122">
        <v>0</v>
      </c>
      <c r="AM128" s="122">
        <v>2</v>
      </c>
      <c r="AN128" s="122">
        <v>0</v>
      </c>
      <c r="AO128" s="120"/>
    </row>
    <row r="129" spans="1:41" x14ac:dyDescent="0.3">
      <c r="A129" s="122" t="s">
        <v>1362</v>
      </c>
      <c r="B129" s="122" t="s">
        <v>1552</v>
      </c>
      <c r="C129" s="122" t="s">
        <v>1553</v>
      </c>
      <c r="D129" s="141" t="s">
        <v>499</v>
      </c>
      <c r="E129" s="122" t="s">
        <v>1365</v>
      </c>
      <c r="F129" s="122" t="s">
        <v>1393</v>
      </c>
      <c r="G129" s="122">
        <v>0</v>
      </c>
      <c r="H129" s="122">
        <v>0</v>
      </c>
      <c r="I129" s="122">
        <v>0</v>
      </c>
      <c r="J129" s="122">
        <v>0</v>
      </c>
      <c r="K129" s="122">
        <v>0</v>
      </c>
      <c r="L129" s="122">
        <v>0</v>
      </c>
      <c r="M129" s="122">
        <v>0</v>
      </c>
      <c r="N129" s="123">
        <v>0</v>
      </c>
      <c r="O129" s="122">
        <v>1</v>
      </c>
      <c r="P129" s="122">
        <v>1</v>
      </c>
      <c r="Q129" s="122">
        <v>0</v>
      </c>
      <c r="R129" s="122">
        <v>0</v>
      </c>
      <c r="S129" s="122">
        <v>1</v>
      </c>
      <c r="T129" s="122">
        <v>1</v>
      </c>
      <c r="U129" s="122" t="s">
        <v>1372</v>
      </c>
      <c r="V129" s="122">
        <v>1</v>
      </c>
      <c r="W129" s="122" t="s">
        <v>1377</v>
      </c>
      <c r="X129" s="122">
        <v>1</v>
      </c>
      <c r="Y129" s="122">
        <v>1</v>
      </c>
      <c r="Z129" s="122">
        <v>1</v>
      </c>
      <c r="AA129" s="122">
        <v>0</v>
      </c>
      <c r="AB129" s="122">
        <v>0</v>
      </c>
      <c r="AC129" s="122">
        <v>0</v>
      </c>
      <c r="AD129" s="122">
        <v>1</v>
      </c>
      <c r="AE129" s="122">
        <v>1</v>
      </c>
      <c r="AF129" s="122">
        <v>1</v>
      </c>
      <c r="AG129" s="122">
        <v>1</v>
      </c>
      <c r="AH129" s="123">
        <v>9</v>
      </c>
      <c r="AI129" s="122">
        <v>1</v>
      </c>
      <c r="AJ129" s="122">
        <v>0</v>
      </c>
      <c r="AK129" s="122">
        <v>0</v>
      </c>
      <c r="AL129" s="122">
        <v>0</v>
      </c>
      <c r="AM129" s="122">
        <v>0</v>
      </c>
      <c r="AN129" s="122">
        <v>0</v>
      </c>
      <c r="AO129" s="122" t="s">
        <v>1690</v>
      </c>
    </row>
    <row r="130" spans="1:41" x14ac:dyDescent="0.3">
      <c r="A130" s="122" t="s">
        <v>1362</v>
      </c>
      <c r="B130" s="122" t="s">
        <v>1554</v>
      </c>
      <c r="C130" s="122" t="s">
        <v>1555</v>
      </c>
      <c r="D130" s="141" t="s">
        <v>499</v>
      </c>
      <c r="E130" s="122" t="s">
        <v>144</v>
      </c>
      <c r="F130" s="122" t="s">
        <v>1366</v>
      </c>
      <c r="G130" s="122"/>
      <c r="H130" s="122"/>
      <c r="I130" s="122"/>
      <c r="J130" s="122">
        <v>0</v>
      </c>
      <c r="K130" s="122">
        <v>0</v>
      </c>
      <c r="L130" s="122">
        <v>0</v>
      </c>
      <c r="M130" s="122">
        <v>0</v>
      </c>
      <c r="N130" s="123">
        <v>0</v>
      </c>
      <c r="O130" s="122">
        <v>1</v>
      </c>
      <c r="P130" s="122">
        <v>0</v>
      </c>
      <c r="Q130" s="122">
        <v>0</v>
      </c>
      <c r="R130" s="122">
        <v>0</v>
      </c>
      <c r="S130" s="122">
        <v>0</v>
      </c>
      <c r="T130" s="122">
        <v>0</v>
      </c>
      <c r="U130" s="122">
        <v>0</v>
      </c>
      <c r="V130" s="122">
        <v>0</v>
      </c>
      <c r="W130" s="122">
        <v>0</v>
      </c>
      <c r="X130" s="122">
        <v>1</v>
      </c>
      <c r="Y130" s="122">
        <v>0</v>
      </c>
      <c r="Z130" s="122"/>
      <c r="AA130" s="122">
        <v>0</v>
      </c>
      <c r="AB130" s="122">
        <v>0</v>
      </c>
      <c r="AC130" s="122">
        <v>0</v>
      </c>
      <c r="AD130" s="122">
        <v>1</v>
      </c>
      <c r="AE130" s="122">
        <v>1</v>
      </c>
      <c r="AF130" s="122">
        <v>1</v>
      </c>
      <c r="AG130" s="122">
        <v>1</v>
      </c>
      <c r="AH130" s="123">
        <v>0</v>
      </c>
      <c r="AI130" s="122"/>
      <c r="AJ130" s="122">
        <v>1</v>
      </c>
      <c r="AK130" s="122">
        <v>0</v>
      </c>
      <c r="AL130" s="122">
        <v>0</v>
      </c>
      <c r="AM130" s="122" t="s">
        <v>1372</v>
      </c>
      <c r="AN130" s="122">
        <v>0</v>
      </c>
      <c r="AO130" s="122"/>
    </row>
    <row r="131" spans="1:41" x14ac:dyDescent="0.3">
      <c r="A131" s="122" t="s">
        <v>1362</v>
      </c>
      <c r="B131" s="122" t="s">
        <v>1556</v>
      </c>
      <c r="C131" s="122" t="s">
        <v>1557</v>
      </c>
      <c r="D131" s="141" t="s">
        <v>499</v>
      </c>
      <c r="E131" s="122" t="s">
        <v>144</v>
      </c>
      <c r="F131" s="122" t="s">
        <v>1366</v>
      </c>
      <c r="G131" s="122"/>
      <c r="H131" s="122">
        <v>0</v>
      </c>
      <c r="I131" s="122">
        <v>0</v>
      </c>
      <c r="J131" s="122">
        <v>0</v>
      </c>
      <c r="K131" s="122">
        <v>0</v>
      </c>
      <c r="L131" s="122">
        <v>0</v>
      </c>
      <c r="M131" s="122">
        <v>0</v>
      </c>
      <c r="N131" s="123">
        <v>0</v>
      </c>
      <c r="O131" s="122">
        <v>1</v>
      </c>
      <c r="P131" s="122">
        <v>0</v>
      </c>
      <c r="Q131" s="122">
        <v>0</v>
      </c>
      <c r="R131" s="122">
        <v>0</v>
      </c>
      <c r="S131" s="122" t="s">
        <v>1377</v>
      </c>
      <c r="T131" s="122">
        <v>1</v>
      </c>
      <c r="U131" s="122">
        <v>0</v>
      </c>
      <c r="V131" s="122">
        <v>1</v>
      </c>
      <c r="W131" s="122" t="s">
        <v>1377</v>
      </c>
      <c r="X131" s="122">
        <v>1</v>
      </c>
      <c r="Y131" s="122">
        <v>0</v>
      </c>
      <c r="Z131" s="122">
        <v>0</v>
      </c>
      <c r="AA131" s="122">
        <v>0</v>
      </c>
      <c r="AB131" s="122">
        <v>0</v>
      </c>
      <c r="AC131" s="122">
        <v>0</v>
      </c>
      <c r="AD131" s="122">
        <v>1</v>
      </c>
      <c r="AE131" s="122">
        <v>0</v>
      </c>
      <c r="AF131" s="122">
        <v>1</v>
      </c>
      <c r="AG131" s="122">
        <v>1</v>
      </c>
      <c r="AH131" s="123">
        <v>0</v>
      </c>
      <c r="AI131" s="122"/>
      <c r="AJ131" s="122">
        <v>0</v>
      </c>
      <c r="AK131" s="122">
        <v>0</v>
      </c>
      <c r="AL131" s="122">
        <v>0</v>
      </c>
      <c r="AM131" s="122"/>
      <c r="AN131" s="122">
        <v>0</v>
      </c>
      <c r="AO131" s="122" t="s">
        <v>1691</v>
      </c>
    </row>
    <row r="132" spans="1:41" x14ac:dyDescent="0.3">
      <c r="A132" s="122" t="s">
        <v>1362</v>
      </c>
      <c r="B132" s="122" t="s">
        <v>1558</v>
      </c>
      <c r="C132" s="122" t="s">
        <v>1559</v>
      </c>
      <c r="D132" s="141" t="s">
        <v>499</v>
      </c>
      <c r="E132" s="122" t="s">
        <v>144</v>
      </c>
      <c r="F132" s="122" t="s">
        <v>1366</v>
      </c>
      <c r="G132" s="122"/>
      <c r="H132" s="122">
        <v>0</v>
      </c>
      <c r="I132" s="122">
        <v>0</v>
      </c>
      <c r="J132" s="122"/>
      <c r="K132" s="122">
        <v>0</v>
      </c>
      <c r="L132" s="122">
        <v>0</v>
      </c>
      <c r="M132" s="122">
        <v>0</v>
      </c>
      <c r="N132" s="123">
        <v>0</v>
      </c>
      <c r="O132" s="122">
        <v>0</v>
      </c>
      <c r="P132" s="122">
        <v>0</v>
      </c>
      <c r="Q132" s="122">
        <v>0</v>
      </c>
      <c r="R132" s="122">
        <v>0</v>
      </c>
      <c r="S132" s="122">
        <v>0</v>
      </c>
      <c r="T132" s="122">
        <v>1</v>
      </c>
      <c r="U132" s="122">
        <v>0</v>
      </c>
      <c r="V132" s="122">
        <v>1</v>
      </c>
      <c r="W132" s="122">
        <v>0</v>
      </c>
      <c r="X132" s="122">
        <v>1</v>
      </c>
      <c r="Y132" s="122">
        <v>0</v>
      </c>
      <c r="Z132" s="122">
        <v>1</v>
      </c>
      <c r="AA132" s="122">
        <v>0</v>
      </c>
      <c r="AB132" s="122">
        <v>0</v>
      </c>
      <c r="AC132" s="122">
        <v>0</v>
      </c>
      <c r="AD132" s="122">
        <v>1</v>
      </c>
      <c r="AE132" s="122">
        <v>1</v>
      </c>
      <c r="AF132" s="122"/>
      <c r="AG132" s="122">
        <v>1</v>
      </c>
      <c r="AH132" s="123">
        <v>1</v>
      </c>
      <c r="AI132" s="122"/>
      <c r="AJ132" s="122">
        <v>0</v>
      </c>
      <c r="AK132" s="122">
        <v>0</v>
      </c>
      <c r="AL132" s="122">
        <v>0</v>
      </c>
      <c r="AM132" s="122">
        <v>0</v>
      </c>
      <c r="AN132" s="122">
        <v>0</v>
      </c>
      <c r="AO132" s="122"/>
    </row>
    <row r="133" spans="1:41" x14ac:dyDescent="0.3">
      <c r="A133" s="122" t="s">
        <v>1362</v>
      </c>
      <c r="B133" s="122" t="s">
        <v>1560</v>
      </c>
      <c r="C133" s="122" t="s">
        <v>1561</v>
      </c>
      <c r="D133" s="141" t="s">
        <v>499</v>
      </c>
      <c r="E133" s="122" t="s">
        <v>1365</v>
      </c>
      <c r="F133" s="122" t="s">
        <v>1366</v>
      </c>
      <c r="G133" s="122"/>
      <c r="H133" s="122"/>
      <c r="I133" s="122"/>
      <c r="J133" s="122">
        <v>0</v>
      </c>
      <c r="K133" s="122">
        <v>0</v>
      </c>
      <c r="L133" s="122">
        <v>0</v>
      </c>
      <c r="M133" s="122">
        <v>0</v>
      </c>
      <c r="N133" s="123">
        <v>0</v>
      </c>
      <c r="O133" s="122">
        <v>0</v>
      </c>
      <c r="P133" s="122">
        <v>1</v>
      </c>
      <c r="Q133" s="122">
        <v>0</v>
      </c>
      <c r="R133" s="122">
        <v>0</v>
      </c>
      <c r="S133" s="122">
        <v>1</v>
      </c>
      <c r="T133" s="122">
        <v>1</v>
      </c>
      <c r="U133" s="122">
        <v>0</v>
      </c>
      <c r="V133" s="122">
        <v>1</v>
      </c>
      <c r="W133" s="122">
        <v>0</v>
      </c>
      <c r="X133" s="122">
        <v>1</v>
      </c>
      <c r="Y133" s="122">
        <v>0</v>
      </c>
      <c r="Z133" s="122">
        <v>0</v>
      </c>
      <c r="AA133" s="122">
        <v>0</v>
      </c>
      <c r="AB133" s="122">
        <v>0</v>
      </c>
      <c r="AC133" s="122">
        <v>0</v>
      </c>
      <c r="AD133" s="122">
        <v>1</v>
      </c>
      <c r="AE133" s="122">
        <v>0</v>
      </c>
      <c r="AF133" s="122">
        <v>1</v>
      </c>
      <c r="AG133" s="122">
        <v>1</v>
      </c>
      <c r="AH133" s="123">
        <v>2</v>
      </c>
      <c r="AI133" s="122"/>
      <c r="AJ133" s="122">
        <v>0</v>
      </c>
      <c r="AK133" s="122">
        <v>0</v>
      </c>
      <c r="AL133" s="122">
        <v>0</v>
      </c>
      <c r="AM133" s="122">
        <v>1</v>
      </c>
      <c r="AN133" s="122">
        <v>0</v>
      </c>
      <c r="AO133" s="122"/>
    </row>
    <row r="134" spans="1:41" x14ac:dyDescent="0.3">
      <c r="A134" s="122" t="s">
        <v>1362</v>
      </c>
      <c r="B134" s="122" t="s">
        <v>1562</v>
      </c>
      <c r="C134" s="122" t="s">
        <v>1563</v>
      </c>
      <c r="D134" s="141" t="s">
        <v>499</v>
      </c>
      <c r="E134" s="122" t="s">
        <v>144</v>
      </c>
      <c r="F134" s="122" t="s">
        <v>1366</v>
      </c>
      <c r="G134" s="122"/>
      <c r="H134" s="122"/>
      <c r="I134" s="122">
        <v>0</v>
      </c>
      <c r="J134" s="122">
        <v>1</v>
      </c>
      <c r="K134" s="122">
        <v>0</v>
      </c>
      <c r="L134" s="122">
        <v>0</v>
      </c>
      <c r="M134" s="122">
        <v>0</v>
      </c>
      <c r="N134" s="123">
        <v>0</v>
      </c>
      <c r="O134" s="122">
        <v>1</v>
      </c>
      <c r="P134" s="122">
        <v>1</v>
      </c>
      <c r="Q134" s="122">
        <v>0</v>
      </c>
      <c r="R134" s="122">
        <v>0</v>
      </c>
      <c r="S134" s="122">
        <v>0</v>
      </c>
      <c r="T134" s="122">
        <v>1</v>
      </c>
      <c r="U134" s="122">
        <v>0</v>
      </c>
      <c r="V134" s="122">
        <v>1</v>
      </c>
      <c r="W134" s="122">
        <v>0</v>
      </c>
      <c r="X134" s="122">
        <v>1</v>
      </c>
      <c r="Y134" s="122">
        <v>0</v>
      </c>
      <c r="Z134" s="122">
        <v>0</v>
      </c>
      <c r="AA134" s="122">
        <v>0</v>
      </c>
      <c r="AB134" s="122">
        <v>0</v>
      </c>
      <c r="AC134" s="122">
        <v>0</v>
      </c>
      <c r="AD134" s="122">
        <v>1</v>
      </c>
      <c r="AE134" s="122">
        <v>0</v>
      </c>
      <c r="AF134" s="122">
        <v>1</v>
      </c>
      <c r="AG134" s="122">
        <v>1</v>
      </c>
      <c r="AH134" s="123">
        <v>9</v>
      </c>
      <c r="AI134" s="122">
        <v>1</v>
      </c>
      <c r="AJ134" s="122">
        <v>1</v>
      </c>
      <c r="AK134" s="122">
        <v>0</v>
      </c>
      <c r="AL134" s="122">
        <v>0</v>
      </c>
      <c r="AM134" s="122" t="s">
        <v>1372</v>
      </c>
      <c r="AN134" s="122">
        <v>0</v>
      </c>
      <c r="AO134" s="122"/>
    </row>
    <row r="135" spans="1:41" x14ac:dyDescent="0.3">
      <c r="A135" s="122" t="s">
        <v>1362</v>
      </c>
      <c r="B135" s="122" t="s">
        <v>1564</v>
      </c>
      <c r="C135" s="122" t="s">
        <v>1565</v>
      </c>
      <c r="D135" s="141" t="s">
        <v>499</v>
      </c>
      <c r="E135" s="122" t="s">
        <v>1365</v>
      </c>
      <c r="F135" s="122" t="s">
        <v>1366</v>
      </c>
      <c r="G135" s="122" t="s">
        <v>91</v>
      </c>
      <c r="H135" s="122">
        <v>0</v>
      </c>
      <c r="I135" s="122">
        <v>0</v>
      </c>
      <c r="J135" s="122">
        <v>0</v>
      </c>
      <c r="K135" s="122">
        <v>0</v>
      </c>
      <c r="L135" s="122">
        <v>0</v>
      </c>
      <c r="M135" s="122">
        <v>0</v>
      </c>
      <c r="N135" s="123">
        <v>0</v>
      </c>
      <c r="O135" s="122">
        <v>1</v>
      </c>
      <c r="P135" s="122">
        <v>0</v>
      </c>
      <c r="Q135" s="122">
        <v>0</v>
      </c>
      <c r="R135" s="122">
        <v>0</v>
      </c>
      <c r="S135" s="122">
        <v>0</v>
      </c>
      <c r="T135" s="122">
        <v>1</v>
      </c>
      <c r="U135" s="122" t="s">
        <v>1377</v>
      </c>
      <c r="V135" s="122">
        <v>1</v>
      </c>
      <c r="W135" s="122">
        <v>0</v>
      </c>
      <c r="X135" s="122">
        <v>1</v>
      </c>
      <c r="Y135" s="122">
        <v>0</v>
      </c>
      <c r="Z135" s="122">
        <v>1</v>
      </c>
      <c r="AA135" s="122">
        <v>0</v>
      </c>
      <c r="AB135" s="122">
        <v>0</v>
      </c>
      <c r="AC135" s="122">
        <v>0</v>
      </c>
      <c r="AD135" s="122">
        <v>1</v>
      </c>
      <c r="AE135" s="122">
        <v>0</v>
      </c>
      <c r="AF135" s="122">
        <v>1</v>
      </c>
      <c r="AG135" s="122">
        <v>1</v>
      </c>
      <c r="AH135" s="123">
        <v>5</v>
      </c>
      <c r="AI135" s="122">
        <v>1</v>
      </c>
      <c r="AJ135" s="122">
        <v>0</v>
      </c>
      <c r="AK135" s="122">
        <v>0</v>
      </c>
      <c r="AL135" s="122">
        <v>0</v>
      </c>
      <c r="AM135" s="122">
        <v>1</v>
      </c>
      <c r="AN135" s="122">
        <v>0</v>
      </c>
      <c r="AO135" s="122"/>
    </row>
    <row r="136" spans="1:41" x14ac:dyDescent="0.3">
      <c r="A136" s="122" t="s">
        <v>1362</v>
      </c>
      <c r="B136" s="122" t="s">
        <v>1566</v>
      </c>
      <c r="C136" s="122" t="s">
        <v>1567</v>
      </c>
      <c r="D136" s="141" t="s">
        <v>499</v>
      </c>
      <c r="E136" s="122" t="s">
        <v>144</v>
      </c>
      <c r="F136" s="122" t="s">
        <v>1366</v>
      </c>
      <c r="G136" s="122"/>
      <c r="H136" s="122">
        <v>1</v>
      </c>
      <c r="I136" s="122">
        <v>0</v>
      </c>
      <c r="J136" s="122" t="s">
        <v>1377</v>
      </c>
      <c r="K136" s="122">
        <v>0</v>
      </c>
      <c r="L136" s="122">
        <v>0</v>
      </c>
      <c r="M136" s="122">
        <v>0</v>
      </c>
      <c r="N136" s="123">
        <v>0</v>
      </c>
      <c r="O136" s="122">
        <v>1</v>
      </c>
      <c r="P136" s="122">
        <v>0</v>
      </c>
      <c r="Q136" s="122">
        <v>0</v>
      </c>
      <c r="R136" s="122">
        <v>0</v>
      </c>
      <c r="S136" s="122">
        <v>1</v>
      </c>
      <c r="T136" s="122">
        <v>1</v>
      </c>
      <c r="U136" s="122">
        <v>0</v>
      </c>
      <c r="V136" s="122">
        <v>1</v>
      </c>
      <c r="W136" s="122">
        <v>0</v>
      </c>
      <c r="X136" s="122">
        <v>1</v>
      </c>
      <c r="Y136" s="122">
        <v>0</v>
      </c>
      <c r="Z136" s="122">
        <v>1</v>
      </c>
      <c r="AA136" s="122">
        <v>0</v>
      </c>
      <c r="AB136" s="122">
        <v>0</v>
      </c>
      <c r="AC136" s="122">
        <v>0</v>
      </c>
      <c r="AD136" s="122">
        <v>1</v>
      </c>
      <c r="AE136" s="122">
        <v>0</v>
      </c>
      <c r="AF136" s="122">
        <v>1</v>
      </c>
      <c r="AG136" s="122">
        <v>0</v>
      </c>
      <c r="AH136" s="123"/>
      <c r="AI136" s="122"/>
      <c r="AJ136" s="122">
        <v>0</v>
      </c>
      <c r="AK136" s="122">
        <v>0</v>
      </c>
      <c r="AL136" s="122">
        <v>0</v>
      </c>
      <c r="AM136" s="122">
        <v>1</v>
      </c>
      <c r="AN136" s="122">
        <v>0</v>
      </c>
      <c r="AO136" s="122"/>
    </row>
    <row r="137" spans="1:41" x14ac:dyDescent="0.3">
      <c r="A137" s="122" t="s">
        <v>1362</v>
      </c>
      <c r="B137" s="122" t="s">
        <v>1568</v>
      </c>
      <c r="C137" s="122" t="s">
        <v>1569</v>
      </c>
      <c r="D137" s="141" t="s">
        <v>499</v>
      </c>
      <c r="E137" s="122" t="s">
        <v>1365</v>
      </c>
      <c r="F137" s="122" t="s">
        <v>1366</v>
      </c>
      <c r="G137" s="122"/>
      <c r="H137" s="122"/>
      <c r="I137" s="122"/>
      <c r="J137" s="122"/>
      <c r="K137" s="122">
        <v>0</v>
      </c>
      <c r="L137" s="122"/>
      <c r="M137" s="122"/>
      <c r="N137" s="123"/>
      <c r="O137" s="122">
        <v>1</v>
      </c>
      <c r="P137" s="122">
        <v>1</v>
      </c>
      <c r="Q137" s="122">
        <v>0</v>
      </c>
      <c r="R137" s="122">
        <v>0</v>
      </c>
      <c r="S137" s="122">
        <v>0</v>
      </c>
      <c r="T137" s="122">
        <v>0</v>
      </c>
      <c r="U137" s="122">
        <v>0</v>
      </c>
      <c r="V137" s="122">
        <v>1</v>
      </c>
      <c r="W137" s="122">
        <v>0</v>
      </c>
      <c r="X137" s="122">
        <v>1</v>
      </c>
      <c r="Y137" s="122">
        <v>0</v>
      </c>
      <c r="Z137" s="122">
        <v>0</v>
      </c>
      <c r="AA137" s="122">
        <v>0</v>
      </c>
      <c r="AB137" s="122">
        <v>0</v>
      </c>
      <c r="AC137" s="122">
        <v>0</v>
      </c>
      <c r="AD137" s="122">
        <v>1</v>
      </c>
      <c r="AE137" s="122">
        <v>0</v>
      </c>
      <c r="AF137" s="122">
        <v>1</v>
      </c>
      <c r="AG137" s="122">
        <v>0</v>
      </c>
      <c r="AH137" s="123">
        <v>9</v>
      </c>
      <c r="AI137" s="122"/>
      <c r="AJ137" s="122">
        <v>1</v>
      </c>
      <c r="AK137" s="122">
        <v>0</v>
      </c>
      <c r="AL137" s="122">
        <v>0</v>
      </c>
      <c r="AM137" s="122">
        <v>1</v>
      </c>
      <c r="AN137" s="122">
        <v>0</v>
      </c>
      <c r="AO137" s="122" t="s">
        <v>1570</v>
      </c>
    </row>
    <row r="138" spans="1:41" x14ac:dyDescent="0.3">
      <c r="A138" s="122" t="s">
        <v>1362</v>
      </c>
      <c r="B138" s="122" t="s">
        <v>1571</v>
      </c>
      <c r="C138" s="122" t="s">
        <v>1572</v>
      </c>
      <c r="D138" s="141" t="s">
        <v>499</v>
      </c>
      <c r="E138" s="122" t="s">
        <v>144</v>
      </c>
      <c r="F138" s="122" t="s">
        <v>1366</v>
      </c>
      <c r="G138" s="122"/>
      <c r="H138" s="122"/>
      <c r="I138" s="122"/>
      <c r="J138" s="122">
        <v>0</v>
      </c>
      <c r="K138" s="122">
        <v>0</v>
      </c>
      <c r="L138" s="122">
        <v>0</v>
      </c>
      <c r="M138" s="122">
        <v>0</v>
      </c>
      <c r="N138" s="123">
        <v>0</v>
      </c>
      <c r="O138" s="122">
        <v>2</v>
      </c>
      <c r="P138" s="122">
        <v>0</v>
      </c>
      <c r="Q138" s="122">
        <v>0</v>
      </c>
      <c r="R138" s="122">
        <v>0</v>
      </c>
      <c r="S138" s="122">
        <v>0</v>
      </c>
      <c r="T138" s="122">
        <v>1</v>
      </c>
      <c r="U138" s="122">
        <v>0</v>
      </c>
      <c r="V138" s="122">
        <v>1</v>
      </c>
      <c r="W138" s="122">
        <v>0</v>
      </c>
      <c r="X138" s="122">
        <v>1</v>
      </c>
      <c r="Y138" s="122">
        <v>0</v>
      </c>
      <c r="Z138" s="122">
        <v>1</v>
      </c>
      <c r="AA138" s="122">
        <v>0</v>
      </c>
      <c r="AB138" s="122">
        <v>0</v>
      </c>
      <c r="AC138" s="122"/>
      <c r="AD138" s="122">
        <v>1</v>
      </c>
      <c r="AE138" s="122">
        <v>0</v>
      </c>
      <c r="AF138" s="122">
        <v>0</v>
      </c>
      <c r="AG138" s="122">
        <v>1</v>
      </c>
      <c r="AH138" s="123">
        <v>0</v>
      </c>
      <c r="AI138" s="122"/>
      <c r="AJ138" s="122">
        <v>1</v>
      </c>
      <c r="AK138" s="122">
        <v>0</v>
      </c>
      <c r="AL138" s="122">
        <v>0</v>
      </c>
      <c r="AM138" s="122">
        <v>1</v>
      </c>
      <c r="AN138" s="122">
        <v>0</v>
      </c>
      <c r="AO138" s="122"/>
    </row>
    <row r="139" spans="1:41" x14ac:dyDescent="0.3">
      <c r="A139" s="122" t="s">
        <v>1362</v>
      </c>
      <c r="B139" s="122" t="s">
        <v>1573</v>
      </c>
      <c r="C139" s="122" t="s">
        <v>1574</v>
      </c>
      <c r="D139" s="141" t="s">
        <v>499</v>
      </c>
      <c r="E139" s="122" t="s">
        <v>144</v>
      </c>
      <c r="F139" s="122" t="s">
        <v>1366</v>
      </c>
      <c r="G139" s="122"/>
      <c r="H139" s="122">
        <v>0</v>
      </c>
      <c r="I139" s="122">
        <v>0</v>
      </c>
      <c r="J139" s="122">
        <v>0</v>
      </c>
      <c r="K139" s="122">
        <v>0</v>
      </c>
      <c r="L139" s="122">
        <v>0</v>
      </c>
      <c r="M139" s="122">
        <v>0</v>
      </c>
      <c r="N139" s="123">
        <v>0</v>
      </c>
      <c r="O139" s="122">
        <v>1</v>
      </c>
      <c r="P139" s="122">
        <v>0</v>
      </c>
      <c r="Q139" s="122">
        <v>0</v>
      </c>
      <c r="R139" s="122">
        <v>0</v>
      </c>
      <c r="S139" s="122">
        <v>1</v>
      </c>
      <c r="T139" s="122">
        <v>1</v>
      </c>
      <c r="U139" s="122">
        <v>0</v>
      </c>
      <c r="V139" s="122">
        <v>1</v>
      </c>
      <c r="W139" s="122">
        <v>0</v>
      </c>
      <c r="X139" s="122">
        <v>1</v>
      </c>
      <c r="Y139" s="122" t="s">
        <v>1372</v>
      </c>
      <c r="Z139" s="122">
        <v>0</v>
      </c>
      <c r="AA139" s="122">
        <v>0</v>
      </c>
      <c r="AB139" s="122">
        <v>0</v>
      </c>
      <c r="AC139" s="122">
        <v>1</v>
      </c>
      <c r="AD139" s="122">
        <v>1</v>
      </c>
      <c r="AE139" s="122" t="s">
        <v>1372</v>
      </c>
      <c r="AF139" s="122">
        <v>1</v>
      </c>
      <c r="AG139" s="122">
        <v>1</v>
      </c>
      <c r="AH139" s="123">
        <v>3</v>
      </c>
      <c r="AI139" s="122">
        <v>1</v>
      </c>
      <c r="AJ139" s="122">
        <v>0</v>
      </c>
      <c r="AK139" s="122">
        <v>0</v>
      </c>
      <c r="AL139" s="122">
        <v>0</v>
      </c>
      <c r="AM139" s="122">
        <v>1</v>
      </c>
      <c r="AN139" s="122">
        <v>0</v>
      </c>
      <c r="AO139" s="122"/>
    </row>
    <row r="140" spans="1:41" x14ac:dyDescent="0.3">
      <c r="A140" s="122" t="s">
        <v>1362</v>
      </c>
      <c r="B140" s="122" t="s">
        <v>1575</v>
      </c>
      <c r="C140" s="122" t="s">
        <v>1576</v>
      </c>
      <c r="D140" s="141" t="s">
        <v>499</v>
      </c>
      <c r="E140" s="122" t="s">
        <v>144</v>
      </c>
      <c r="F140" s="122" t="s">
        <v>1366</v>
      </c>
      <c r="G140" s="122"/>
      <c r="H140" s="122"/>
      <c r="I140" s="122">
        <v>0</v>
      </c>
      <c r="J140" s="122">
        <v>0</v>
      </c>
      <c r="K140" s="122">
        <v>0</v>
      </c>
      <c r="L140" s="122">
        <v>0</v>
      </c>
      <c r="M140" s="122">
        <v>0</v>
      </c>
      <c r="N140" s="123"/>
      <c r="O140" s="122">
        <v>2</v>
      </c>
      <c r="P140" s="122">
        <v>0</v>
      </c>
      <c r="Q140" s="122">
        <v>0</v>
      </c>
      <c r="R140" s="122">
        <v>0</v>
      </c>
      <c r="S140" s="122">
        <v>0</v>
      </c>
      <c r="T140" s="122">
        <v>1</v>
      </c>
      <c r="U140" s="122">
        <v>0</v>
      </c>
      <c r="V140" s="122">
        <v>1</v>
      </c>
      <c r="W140" s="122">
        <v>0</v>
      </c>
      <c r="X140" s="122">
        <v>1</v>
      </c>
      <c r="Y140" s="122">
        <v>0</v>
      </c>
      <c r="Z140" s="122">
        <v>0</v>
      </c>
      <c r="AA140" s="122"/>
      <c r="AB140" s="122"/>
      <c r="AC140" s="122"/>
      <c r="AD140" s="122"/>
      <c r="AE140" s="122"/>
      <c r="AF140" s="122"/>
      <c r="AG140" s="122"/>
      <c r="AH140" s="123"/>
      <c r="AI140" s="122"/>
      <c r="AJ140" s="122"/>
      <c r="AK140" s="122"/>
      <c r="AL140" s="122"/>
      <c r="AM140" s="122"/>
      <c r="AN140" s="122"/>
      <c r="AO140" s="122"/>
    </row>
    <row r="141" spans="1:41" x14ac:dyDescent="0.3">
      <c r="A141" s="122" t="s">
        <v>1362</v>
      </c>
      <c r="B141" s="122" t="s">
        <v>1577</v>
      </c>
      <c r="C141" s="122" t="s">
        <v>1578</v>
      </c>
      <c r="D141" s="141" t="s">
        <v>499</v>
      </c>
      <c r="E141" s="122" t="s">
        <v>1365</v>
      </c>
      <c r="F141" s="122" t="s">
        <v>1366</v>
      </c>
      <c r="G141" s="122"/>
      <c r="H141" s="122"/>
      <c r="I141" s="122"/>
      <c r="J141" s="122"/>
      <c r="K141" s="122">
        <v>1</v>
      </c>
      <c r="L141" s="122"/>
      <c r="M141" s="122">
        <v>0</v>
      </c>
      <c r="N141" s="123">
        <v>0</v>
      </c>
      <c r="O141" s="122">
        <v>1</v>
      </c>
      <c r="P141" s="122">
        <v>0</v>
      </c>
      <c r="Q141" s="122">
        <v>0</v>
      </c>
      <c r="R141" s="122">
        <v>0</v>
      </c>
      <c r="S141" s="122">
        <v>0</v>
      </c>
      <c r="T141" s="122">
        <v>0</v>
      </c>
      <c r="U141" s="122"/>
      <c r="V141" s="122"/>
      <c r="W141" s="122">
        <v>0</v>
      </c>
      <c r="X141" s="122">
        <v>1</v>
      </c>
      <c r="Y141" s="122"/>
      <c r="Z141" s="122"/>
      <c r="AA141" s="122">
        <v>0</v>
      </c>
      <c r="AB141" s="122">
        <v>0</v>
      </c>
      <c r="AC141" s="122">
        <v>0</v>
      </c>
      <c r="AD141" s="122">
        <v>1</v>
      </c>
      <c r="AE141" s="122"/>
      <c r="AF141" s="122"/>
      <c r="AG141" s="122"/>
      <c r="AH141" s="123" t="s">
        <v>56</v>
      </c>
      <c r="AI141" s="122"/>
      <c r="AJ141" s="122">
        <v>0</v>
      </c>
      <c r="AK141" s="122">
        <v>0</v>
      </c>
      <c r="AL141" s="122">
        <v>0</v>
      </c>
      <c r="AM141" s="122">
        <v>1</v>
      </c>
      <c r="AN141" s="122">
        <v>0</v>
      </c>
      <c r="AO141" s="122" t="s">
        <v>1579</v>
      </c>
    </row>
    <row r="142" spans="1:41" x14ac:dyDescent="0.3">
      <c r="A142" s="122" t="s">
        <v>1362</v>
      </c>
      <c r="B142" s="122" t="s">
        <v>1580</v>
      </c>
      <c r="C142" s="122" t="s">
        <v>1581</v>
      </c>
      <c r="D142" s="141" t="s">
        <v>499</v>
      </c>
      <c r="E142" s="122" t="s">
        <v>1365</v>
      </c>
      <c r="F142" s="122" t="s">
        <v>1366</v>
      </c>
      <c r="G142" s="122"/>
      <c r="H142" s="122"/>
      <c r="I142" s="122"/>
      <c r="J142" s="122"/>
      <c r="K142" s="122">
        <v>0</v>
      </c>
      <c r="L142" s="122">
        <v>0</v>
      </c>
      <c r="M142" s="122">
        <v>0</v>
      </c>
      <c r="N142" s="123">
        <v>0</v>
      </c>
      <c r="O142" s="122">
        <v>0</v>
      </c>
      <c r="P142" s="122">
        <v>0</v>
      </c>
      <c r="Q142" s="122">
        <v>1</v>
      </c>
      <c r="R142" s="122">
        <v>0</v>
      </c>
      <c r="S142" s="122">
        <v>0</v>
      </c>
      <c r="T142" s="122">
        <v>0</v>
      </c>
      <c r="U142" s="122">
        <v>0</v>
      </c>
      <c r="V142" s="122" t="s">
        <v>1380</v>
      </c>
      <c r="W142" s="122">
        <v>0</v>
      </c>
      <c r="X142" s="122">
        <v>1</v>
      </c>
      <c r="Y142" s="122">
        <v>0</v>
      </c>
      <c r="Z142" s="122" t="s">
        <v>1380</v>
      </c>
      <c r="AA142" s="122">
        <v>0</v>
      </c>
      <c r="AB142" s="122">
        <v>0</v>
      </c>
      <c r="AC142" s="122">
        <v>0</v>
      </c>
      <c r="AD142" s="122">
        <v>1</v>
      </c>
      <c r="AE142" s="122" t="s">
        <v>1372</v>
      </c>
      <c r="AF142" s="122" t="s">
        <v>1380</v>
      </c>
      <c r="AG142" s="122" t="s">
        <v>1582</v>
      </c>
      <c r="AH142" s="123" t="s">
        <v>1583</v>
      </c>
      <c r="AI142" s="122"/>
      <c r="AJ142" s="122">
        <v>0</v>
      </c>
      <c r="AK142" s="122">
        <v>0</v>
      </c>
      <c r="AL142" s="122">
        <v>0</v>
      </c>
      <c r="AM142" s="122">
        <v>1</v>
      </c>
      <c r="AN142" s="122">
        <v>0</v>
      </c>
      <c r="AO142" s="122"/>
    </row>
    <row r="143" spans="1:41" x14ac:dyDescent="0.3">
      <c r="A143" s="122" t="s">
        <v>1362</v>
      </c>
      <c r="B143" s="122" t="s">
        <v>1584</v>
      </c>
      <c r="C143" s="122" t="s">
        <v>1585</v>
      </c>
      <c r="D143" s="141" t="s">
        <v>499</v>
      </c>
      <c r="E143" s="122" t="s">
        <v>144</v>
      </c>
      <c r="F143" s="122" t="s">
        <v>1366</v>
      </c>
      <c r="G143" s="122"/>
      <c r="H143" s="122"/>
      <c r="I143" s="122"/>
      <c r="J143" s="122"/>
      <c r="K143" s="122">
        <v>0</v>
      </c>
      <c r="L143" s="122">
        <v>0</v>
      </c>
      <c r="M143" s="122">
        <v>0</v>
      </c>
      <c r="N143" s="123">
        <v>0</v>
      </c>
      <c r="O143" s="122">
        <v>0</v>
      </c>
      <c r="P143" s="122">
        <v>1</v>
      </c>
      <c r="Q143" s="122">
        <v>0</v>
      </c>
      <c r="R143" s="122">
        <v>0</v>
      </c>
      <c r="S143" s="122">
        <v>0</v>
      </c>
      <c r="T143" s="122">
        <v>1</v>
      </c>
      <c r="U143" s="122">
        <v>0</v>
      </c>
      <c r="V143" s="122">
        <v>1</v>
      </c>
      <c r="W143" s="122">
        <v>0</v>
      </c>
      <c r="X143" s="122">
        <v>1</v>
      </c>
      <c r="Y143" s="122">
        <v>0</v>
      </c>
      <c r="Z143" s="122">
        <v>1</v>
      </c>
      <c r="AA143" s="122">
        <v>0</v>
      </c>
      <c r="AB143" s="122">
        <v>0</v>
      </c>
      <c r="AC143" s="122">
        <v>0</v>
      </c>
      <c r="AD143" s="122">
        <v>1</v>
      </c>
      <c r="AE143" s="122">
        <v>0</v>
      </c>
      <c r="AF143" s="122">
        <v>0</v>
      </c>
      <c r="AG143" s="122">
        <v>1</v>
      </c>
      <c r="AH143" s="123">
        <v>0</v>
      </c>
      <c r="AI143" s="122"/>
      <c r="AJ143" s="122">
        <v>1</v>
      </c>
      <c r="AK143" s="122">
        <v>0</v>
      </c>
      <c r="AL143" s="122">
        <v>0</v>
      </c>
      <c r="AM143" s="122">
        <v>1</v>
      </c>
      <c r="AN143" s="122">
        <v>0</v>
      </c>
      <c r="AO143" s="122"/>
    </row>
    <row r="144" spans="1:41" x14ac:dyDescent="0.3">
      <c r="A144" s="122" t="s">
        <v>1362</v>
      </c>
      <c r="B144" s="122" t="s">
        <v>1586</v>
      </c>
      <c r="C144" s="122" t="s">
        <v>1587</v>
      </c>
      <c r="D144" s="141" t="s">
        <v>499</v>
      </c>
      <c r="E144" s="122" t="s">
        <v>144</v>
      </c>
      <c r="F144" s="122" t="s">
        <v>1366</v>
      </c>
      <c r="G144" s="122"/>
      <c r="H144" s="122"/>
      <c r="I144" s="122"/>
      <c r="J144" s="122"/>
      <c r="K144" s="122">
        <v>1</v>
      </c>
      <c r="L144" s="122"/>
      <c r="M144" s="122">
        <v>0</v>
      </c>
      <c r="N144" s="123">
        <v>0</v>
      </c>
      <c r="O144" s="122">
        <v>0</v>
      </c>
      <c r="P144" s="122">
        <v>0</v>
      </c>
      <c r="Q144" s="122">
        <v>0</v>
      </c>
      <c r="R144" s="122">
        <v>0</v>
      </c>
      <c r="S144" s="122">
        <v>0</v>
      </c>
      <c r="T144" s="122">
        <v>0</v>
      </c>
      <c r="U144" s="122"/>
      <c r="V144" s="122"/>
      <c r="W144" s="122">
        <v>0</v>
      </c>
      <c r="X144" s="122">
        <v>0</v>
      </c>
      <c r="Y144" s="122"/>
      <c r="Z144" s="122"/>
      <c r="AA144" s="122">
        <v>0</v>
      </c>
      <c r="AB144" s="122">
        <v>0</v>
      </c>
      <c r="AC144" s="122">
        <v>0</v>
      </c>
      <c r="AD144" s="122">
        <v>1</v>
      </c>
      <c r="AE144" s="122">
        <v>0</v>
      </c>
      <c r="AF144" s="122"/>
      <c r="AG144" s="122"/>
      <c r="AH144" s="123" t="s">
        <v>56</v>
      </c>
      <c r="AI144" s="122"/>
      <c r="AJ144" s="122">
        <v>0</v>
      </c>
      <c r="AK144" s="122">
        <v>0</v>
      </c>
      <c r="AL144" s="122">
        <v>0</v>
      </c>
      <c r="AM144" s="122">
        <v>0</v>
      </c>
      <c r="AN144" s="122">
        <v>0</v>
      </c>
      <c r="AO144" s="122" t="s">
        <v>1588</v>
      </c>
    </row>
    <row r="145" spans="1:41" x14ac:dyDescent="0.3">
      <c r="A145" s="122" t="s">
        <v>1362</v>
      </c>
      <c r="B145" s="122" t="s">
        <v>1589</v>
      </c>
      <c r="C145" s="122" t="s">
        <v>1590</v>
      </c>
      <c r="D145" s="141" t="s">
        <v>499</v>
      </c>
      <c r="E145" s="122" t="s">
        <v>1365</v>
      </c>
      <c r="F145" s="122" t="s">
        <v>1366</v>
      </c>
      <c r="G145" s="122" t="s">
        <v>91</v>
      </c>
      <c r="H145" s="122">
        <v>0</v>
      </c>
      <c r="I145" s="122">
        <v>0</v>
      </c>
      <c r="J145" s="122" t="s">
        <v>1372</v>
      </c>
      <c r="K145" s="122">
        <v>0</v>
      </c>
      <c r="L145" s="122">
        <v>0</v>
      </c>
      <c r="M145" s="122">
        <v>0</v>
      </c>
      <c r="N145" s="123">
        <v>0</v>
      </c>
      <c r="O145" s="122">
        <v>1</v>
      </c>
      <c r="P145" s="122">
        <v>1</v>
      </c>
      <c r="Q145" s="122">
        <v>0</v>
      </c>
      <c r="R145" s="122">
        <v>0</v>
      </c>
      <c r="S145" s="122">
        <v>0</v>
      </c>
      <c r="T145" s="122">
        <v>0</v>
      </c>
      <c r="U145" s="122">
        <v>0</v>
      </c>
      <c r="V145" s="122">
        <v>1</v>
      </c>
      <c r="W145" s="122">
        <v>0</v>
      </c>
      <c r="X145" s="122">
        <v>1</v>
      </c>
      <c r="Y145" s="122">
        <v>0</v>
      </c>
      <c r="Z145" s="122">
        <v>1</v>
      </c>
      <c r="AA145" s="122">
        <v>0</v>
      </c>
      <c r="AB145" s="122">
        <v>0</v>
      </c>
      <c r="AC145" s="122">
        <v>0</v>
      </c>
      <c r="AD145" s="122">
        <v>1</v>
      </c>
      <c r="AE145" s="122">
        <v>0</v>
      </c>
      <c r="AF145" s="122">
        <v>0</v>
      </c>
      <c r="AG145" s="122">
        <v>0</v>
      </c>
      <c r="AH145" s="123">
        <v>0</v>
      </c>
      <c r="AI145" s="122" t="s">
        <v>91</v>
      </c>
      <c r="AJ145" s="122">
        <v>0</v>
      </c>
      <c r="AK145" s="122">
        <v>0</v>
      </c>
      <c r="AL145" s="122">
        <v>0</v>
      </c>
      <c r="AM145" s="122">
        <v>1</v>
      </c>
      <c r="AN145" s="122">
        <v>0</v>
      </c>
      <c r="AO145" s="122"/>
    </row>
    <row r="146" spans="1:41" x14ac:dyDescent="0.3">
      <c r="A146" s="122" t="s">
        <v>1362</v>
      </c>
      <c r="B146" s="122" t="s">
        <v>1591</v>
      </c>
      <c r="C146" s="122" t="s">
        <v>1592</v>
      </c>
      <c r="D146" s="141" t="s">
        <v>499</v>
      </c>
      <c r="E146" s="122" t="s">
        <v>1365</v>
      </c>
      <c r="F146" s="122" t="s">
        <v>1366</v>
      </c>
      <c r="G146" s="122"/>
      <c r="H146" s="122"/>
      <c r="I146" s="122"/>
      <c r="J146" s="122"/>
      <c r="K146" s="122">
        <v>0</v>
      </c>
      <c r="L146" s="122">
        <v>0</v>
      </c>
      <c r="M146" s="122">
        <v>0</v>
      </c>
      <c r="N146" s="123">
        <v>0</v>
      </c>
      <c r="O146" s="122">
        <v>0</v>
      </c>
      <c r="P146" s="122"/>
      <c r="Q146" s="122">
        <v>0</v>
      </c>
      <c r="R146" s="122">
        <v>0</v>
      </c>
      <c r="S146" s="122"/>
      <c r="T146" s="122" t="s">
        <v>56</v>
      </c>
      <c r="U146" s="122"/>
      <c r="V146" s="122"/>
      <c r="W146" s="122"/>
      <c r="X146" s="122"/>
      <c r="Y146" s="122"/>
      <c r="Z146" s="122"/>
      <c r="AA146" s="122">
        <v>0</v>
      </c>
      <c r="AB146" s="122"/>
      <c r="AC146" s="122">
        <v>0</v>
      </c>
      <c r="AD146" s="122" t="s">
        <v>56</v>
      </c>
      <c r="AE146" s="122"/>
      <c r="AF146" s="122"/>
      <c r="AG146" s="122"/>
      <c r="AH146" s="123" t="s">
        <v>56</v>
      </c>
      <c r="AI146" s="122"/>
      <c r="AJ146" s="122">
        <v>0</v>
      </c>
      <c r="AK146" s="122">
        <v>0</v>
      </c>
      <c r="AL146" s="122">
        <v>0</v>
      </c>
      <c r="AM146" s="122">
        <v>1</v>
      </c>
      <c r="AN146" s="122">
        <v>0</v>
      </c>
      <c r="AO146" s="122"/>
    </row>
    <row r="147" spans="1:41" x14ac:dyDescent="0.3">
      <c r="A147" s="122" t="s">
        <v>1362</v>
      </c>
      <c r="B147" s="122" t="s">
        <v>1593</v>
      </c>
      <c r="C147" s="122" t="s">
        <v>1594</v>
      </c>
      <c r="D147" s="141" t="s">
        <v>499</v>
      </c>
      <c r="E147" s="122" t="s">
        <v>1365</v>
      </c>
      <c r="F147" s="122" t="s">
        <v>1366</v>
      </c>
      <c r="G147" s="122" t="s">
        <v>91</v>
      </c>
      <c r="H147" s="122"/>
      <c r="I147" s="122"/>
      <c r="J147" s="122"/>
      <c r="K147" s="122">
        <v>0</v>
      </c>
      <c r="L147" s="122">
        <v>0</v>
      </c>
      <c r="M147" s="122">
        <v>0</v>
      </c>
      <c r="N147" s="123">
        <v>0</v>
      </c>
      <c r="O147" s="122">
        <v>1</v>
      </c>
      <c r="P147" s="122">
        <v>1</v>
      </c>
      <c r="Q147" s="122">
        <v>0</v>
      </c>
      <c r="R147" s="122">
        <v>0</v>
      </c>
      <c r="S147" s="122">
        <v>0</v>
      </c>
      <c r="T147" s="122">
        <v>1</v>
      </c>
      <c r="U147" s="122">
        <v>0</v>
      </c>
      <c r="V147" s="122"/>
      <c r="W147" s="122">
        <v>0</v>
      </c>
      <c r="X147" s="122">
        <v>1</v>
      </c>
      <c r="Y147" s="122">
        <v>0</v>
      </c>
      <c r="Z147" s="122">
        <v>1</v>
      </c>
      <c r="AA147" s="122">
        <v>0</v>
      </c>
      <c r="AB147" s="122">
        <v>0</v>
      </c>
      <c r="AC147" s="122">
        <v>0</v>
      </c>
      <c r="AD147" s="122">
        <v>1</v>
      </c>
      <c r="AE147" s="122">
        <v>0</v>
      </c>
      <c r="AF147" s="122">
        <v>0</v>
      </c>
      <c r="AG147" s="122">
        <v>0</v>
      </c>
      <c r="AH147" s="123" t="s">
        <v>1380</v>
      </c>
      <c r="AI147" s="122"/>
      <c r="AJ147" s="122">
        <v>1</v>
      </c>
      <c r="AK147" s="122">
        <v>0</v>
      </c>
      <c r="AL147" s="122">
        <v>0</v>
      </c>
      <c r="AM147" s="122">
        <v>0</v>
      </c>
      <c r="AN147" s="122">
        <v>0</v>
      </c>
      <c r="AO147" s="122"/>
    </row>
    <row r="148" spans="1:41" x14ac:dyDescent="0.3">
      <c r="A148" s="122" t="s">
        <v>1362</v>
      </c>
      <c r="B148" s="122" t="s">
        <v>1595</v>
      </c>
      <c r="C148" s="122" t="s">
        <v>1596</v>
      </c>
      <c r="D148" s="141" t="s">
        <v>499</v>
      </c>
      <c r="E148" s="122" t="s">
        <v>1365</v>
      </c>
      <c r="F148" s="122" t="s">
        <v>1366</v>
      </c>
      <c r="G148" s="122" t="s">
        <v>91</v>
      </c>
      <c r="H148" s="122" t="s">
        <v>91</v>
      </c>
      <c r="I148" s="122" t="s">
        <v>91</v>
      </c>
      <c r="J148" s="122" t="s">
        <v>91</v>
      </c>
      <c r="K148" s="122">
        <v>0</v>
      </c>
      <c r="L148" s="122">
        <v>0</v>
      </c>
      <c r="M148" s="122" t="s">
        <v>91</v>
      </c>
      <c r="N148" s="123">
        <v>0</v>
      </c>
      <c r="O148" s="122">
        <v>2</v>
      </c>
      <c r="P148" s="122">
        <v>1</v>
      </c>
      <c r="Q148" s="122">
        <v>0</v>
      </c>
      <c r="R148" s="122">
        <v>0</v>
      </c>
      <c r="S148" s="122">
        <v>0</v>
      </c>
      <c r="T148" s="122">
        <v>1</v>
      </c>
      <c r="U148" s="122">
        <v>0</v>
      </c>
      <c r="V148" s="122" t="s">
        <v>91</v>
      </c>
      <c r="W148" s="122">
        <v>0</v>
      </c>
      <c r="X148" s="122">
        <v>1</v>
      </c>
      <c r="Y148" s="122">
        <v>0</v>
      </c>
      <c r="Z148" s="122">
        <v>0</v>
      </c>
      <c r="AA148" s="122">
        <v>0</v>
      </c>
      <c r="AB148" s="122" t="s">
        <v>91</v>
      </c>
      <c r="AC148" s="122" t="s">
        <v>91</v>
      </c>
      <c r="AD148" s="122">
        <v>1</v>
      </c>
      <c r="AE148" s="122">
        <v>0</v>
      </c>
      <c r="AF148" s="122" t="s">
        <v>91</v>
      </c>
      <c r="AG148" s="122">
        <v>1</v>
      </c>
      <c r="AH148" s="123" t="s">
        <v>56</v>
      </c>
      <c r="AI148" s="122" t="s">
        <v>91</v>
      </c>
      <c r="AJ148" s="122">
        <v>0</v>
      </c>
      <c r="AK148" s="122">
        <v>0</v>
      </c>
      <c r="AL148" s="122">
        <v>0</v>
      </c>
      <c r="AM148" s="122" t="s">
        <v>91</v>
      </c>
      <c r="AN148" s="122">
        <v>0</v>
      </c>
      <c r="AO148" s="122"/>
    </row>
    <row r="149" spans="1:41" x14ac:dyDescent="0.3">
      <c r="A149" s="122" t="s">
        <v>1362</v>
      </c>
      <c r="B149" s="122" t="s">
        <v>1597</v>
      </c>
      <c r="C149" s="122" t="s">
        <v>1598</v>
      </c>
      <c r="D149" s="141" t="s">
        <v>499</v>
      </c>
      <c r="E149" s="122" t="s">
        <v>1365</v>
      </c>
      <c r="F149" s="122" t="s">
        <v>1366</v>
      </c>
      <c r="G149" s="122"/>
      <c r="H149" s="122"/>
      <c r="I149" s="122">
        <v>0</v>
      </c>
      <c r="J149" s="122">
        <v>0</v>
      </c>
      <c r="K149" s="122">
        <v>0</v>
      </c>
      <c r="L149" s="122">
        <v>0</v>
      </c>
      <c r="M149" s="122">
        <v>0</v>
      </c>
      <c r="N149" s="123">
        <v>0</v>
      </c>
      <c r="O149" s="122">
        <v>0</v>
      </c>
      <c r="P149" s="122">
        <v>0</v>
      </c>
      <c r="Q149" s="122">
        <v>0</v>
      </c>
      <c r="R149" s="122">
        <v>0</v>
      </c>
      <c r="S149" s="122">
        <v>0</v>
      </c>
      <c r="T149" s="122">
        <v>0</v>
      </c>
      <c r="U149" s="122">
        <v>0</v>
      </c>
      <c r="V149" s="122">
        <v>1</v>
      </c>
      <c r="W149" s="122">
        <v>0</v>
      </c>
      <c r="X149" s="122">
        <v>1</v>
      </c>
      <c r="Y149" s="122">
        <v>0</v>
      </c>
      <c r="Z149" s="122">
        <v>0</v>
      </c>
      <c r="AA149" s="122">
        <v>0</v>
      </c>
      <c r="AB149" s="122">
        <v>0</v>
      </c>
      <c r="AC149" s="122">
        <v>0</v>
      </c>
      <c r="AD149" s="122">
        <v>1</v>
      </c>
      <c r="AE149" s="122">
        <v>0</v>
      </c>
      <c r="AF149" s="122">
        <v>1</v>
      </c>
      <c r="AG149" s="122">
        <v>1</v>
      </c>
      <c r="AH149" s="123">
        <v>5</v>
      </c>
      <c r="AI149" s="122"/>
      <c r="AJ149" s="122">
        <v>1</v>
      </c>
      <c r="AK149" s="122">
        <v>0</v>
      </c>
      <c r="AL149" s="122">
        <v>0</v>
      </c>
      <c r="AM149" s="122">
        <v>1</v>
      </c>
      <c r="AN149" s="122">
        <v>0</v>
      </c>
      <c r="AO149" s="122"/>
    </row>
    <row r="150" spans="1:41" x14ac:dyDescent="0.3">
      <c r="A150" s="122" t="s">
        <v>1362</v>
      </c>
      <c r="B150" s="122" t="s">
        <v>1599</v>
      </c>
      <c r="C150" s="122" t="s">
        <v>1600</v>
      </c>
      <c r="D150" s="141" t="s">
        <v>499</v>
      </c>
      <c r="E150" s="122" t="s">
        <v>1365</v>
      </c>
      <c r="F150" s="122" t="s">
        <v>1366</v>
      </c>
      <c r="G150" s="122" t="s">
        <v>56</v>
      </c>
      <c r="H150" s="122"/>
      <c r="I150" s="122"/>
      <c r="J150" s="122"/>
      <c r="K150" s="122">
        <v>0</v>
      </c>
      <c r="L150" s="122">
        <v>0</v>
      </c>
      <c r="M150" s="122">
        <v>0</v>
      </c>
      <c r="N150" s="123">
        <v>0</v>
      </c>
      <c r="O150" s="122">
        <v>1</v>
      </c>
      <c r="P150" s="122">
        <v>1</v>
      </c>
      <c r="Q150" s="122">
        <v>0</v>
      </c>
      <c r="R150" s="122">
        <v>0</v>
      </c>
      <c r="S150" s="122">
        <v>0</v>
      </c>
      <c r="T150" s="122" t="s">
        <v>56</v>
      </c>
      <c r="U150" s="122"/>
      <c r="V150" s="122"/>
      <c r="W150" s="122"/>
      <c r="X150" s="122">
        <v>1</v>
      </c>
      <c r="Y150" s="122"/>
      <c r="Z150" s="122"/>
      <c r="AA150" s="122">
        <v>0</v>
      </c>
      <c r="AB150" s="122">
        <v>0</v>
      </c>
      <c r="AC150" s="122">
        <v>0</v>
      </c>
      <c r="AD150" s="122">
        <v>1</v>
      </c>
      <c r="AE150" s="122"/>
      <c r="AF150" s="122"/>
      <c r="AG150" s="122"/>
      <c r="AH150" s="123" t="s">
        <v>56</v>
      </c>
      <c r="AI150" s="122"/>
      <c r="AJ150" s="122">
        <v>0</v>
      </c>
      <c r="AK150" s="122">
        <v>0</v>
      </c>
      <c r="AL150" s="122">
        <v>0</v>
      </c>
      <c r="AM150" s="122">
        <v>1</v>
      </c>
      <c r="AN150" s="122">
        <v>0</v>
      </c>
      <c r="AO150" s="122"/>
    </row>
    <row r="151" spans="1:41" x14ac:dyDescent="0.3">
      <c r="A151" s="122" t="s">
        <v>1362</v>
      </c>
      <c r="B151" s="122" t="s">
        <v>1601</v>
      </c>
      <c r="C151" s="122" t="s">
        <v>1602</v>
      </c>
      <c r="D151" s="141" t="s">
        <v>499</v>
      </c>
      <c r="E151" s="122" t="s">
        <v>144</v>
      </c>
      <c r="F151" s="122" t="s">
        <v>1366</v>
      </c>
      <c r="G151" s="122"/>
      <c r="H151" s="122">
        <v>0</v>
      </c>
      <c r="I151" s="122"/>
      <c r="J151" s="122">
        <v>0</v>
      </c>
      <c r="K151" s="122">
        <v>0</v>
      </c>
      <c r="L151" s="122">
        <v>0</v>
      </c>
      <c r="M151" s="122">
        <v>0</v>
      </c>
      <c r="N151" s="123">
        <v>0</v>
      </c>
      <c r="O151" s="122">
        <v>0</v>
      </c>
      <c r="P151" s="122">
        <v>1</v>
      </c>
      <c r="Q151" s="122">
        <v>0</v>
      </c>
      <c r="R151" s="122">
        <v>0</v>
      </c>
      <c r="S151" s="122">
        <v>1</v>
      </c>
      <c r="T151" s="122">
        <v>0</v>
      </c>
      <c r="U151" s="122">
        <v>0</v>
      </c>
      <c r="V151" s="122"/>
      <c r="W151" s="122">
        <v>0</v>
      </c>
      <c r="X151" s="122">
        <v>1</v>
      </c>
      <c r="Y151" s="122">
        <v>0</v>
      </c>
      <c r="Z151" s="122"/>
      <c r="AA151" s="122">
        <v>0</v>
      </c>
      <c r="AB151" s="122">
        <v>0</v>
      </c>
      <c r="AC151" s="122">
        <v>0</v>
      </c>
      <c r="AD151" s="122">
        <v>1</v>
      </c>
      <c r="AE151" s="122">
        <v>0</v>
      </c>
      <c r="AF151" s="122"/>
      <c r="AG151" s="122">
        <v>1</v>
      </c>
      <c r="AH151" s="123">
        <v>1</v>
      </c>
      <c r="AI151" s="122"/>
      <c r="AJ151" s="122">
        <v>0</v>
      </c>
      <c r="AK151" s="122">
        <v>0</v>
      </c>
      <c r="AL151" s="122">
        <v>0</v>
      </c>
      <c r="AM151" s="122">
        <v>1</v>
      </c>
      <c r="AN151" s="122">
        <v>0</v>
      </c>
      <c r="AO151" s="122"/>
    </row>
    <row r="152" spans="1:41" x14ac:dyDescent="0.3">
      <c r="A152" s="122" t="s">
        <v>1362</v>
      </c>
      <c r="B152" s="122" t="s">
        <v>1603</v>
      </c>
      <c r="C152" s="122" t="s">
        <v>1604</v>
      </c>
      <c r="D152" s="141" t="s">
        <v>499</v>
      </c>
      <c r="E152" s="122" t="s">
        <v>144</v>
      </c>
      <c r="F152" s="122" t="s">
        <v>1366</v>
      </c>
      <c r="G152" s="122"/>
      <c r="H152" s="122"/>
      <c r="I152" s="122"/>
      <c r="J152" s="122">
        <v>0</v>
      </c>
      <c r="K152" s="122">
        <v>0</v>
      </c>
      <c r="L152" s="122">
        <v>0</v>
      </c>
      <c r="M152" s="122">
        <v>0</v>
      </c>
      <c r="N152" s="123">
        <v>0</v>
      </c>
      <c r="O152" s="122">
        <v>1</v>
      </c>
      <c r="P152" s="122">
        <v>1</v>
      </c>
      <c r="Q152" s="122">
        <v>0</v>
      </c>
      <c r="R152" s="122">
        <v>0</v>
      </c>
      <c r="S152" s="122">
        <v>0</v>
      </c>
      <c r="T152" s="122">
        <v>0</v>
      </c>
      <c r="U152" s="122">
        <v>0</v>
      </c>
      <c r="V152" s="122">
        <v>1</v>
      </c>
      <c r="W152" s="122">
        <v>0</v>
      </c>
      <c r="X152" s="122">
        <v>1</v>
      </c>
      <c r="Y152" s="122">
        <v>0</v>
      </c>
      <c r="Z152" s="122">
        <v>1</v>
      </c>
      <c r="AA152" s="122">
        <v>0</v>
      </c>
      <c r="AB152" s="122">
        <v>0</v>
      </c>
      <c r="AC152" s="122">
        <v>0</v>
      </c>
      <c r="AD152" s="122">
        <v>1</v>
      </c>
      <c r="AE152" s="122">
        <v>0</v>
      </c>
      <c r="AF152" s="122"/>
      <c r="AG152" s="122">
        <v>1</v>
      </c>
      <c r="AH152" s="123">
        <v>1</v>
      </c>
      <c r="AI152" s="122"/>
      <c r="AJ152" s="122">
        <v>0</v>
      </c>
      <c r="AK152" s="122">
        <v>0</v>
      </c>
      <c r="AL152" s="122">
        <v>0</v>
      </c>
      <c r="AM152" s="122">
        <v>1</v>
      </c>
      <c r="AN152" s="122">
        <v>0</v>
      </c>
      <c r="AO152" s="122"/>
    </row>
    <row r="153" spans="1:41" x14ac:dyDescent="0.3">
      <c r="A153" s="122" t="s">
        <v>1362</v>
      </c>
      <c r="B153" s="122" t="s">
        <v>1605</v>
      </c>
      <c r="C153" s="122" t="s">
        <v>1606</v>
      </c>
      <c r="D153" s="141" t="s">
        <v>499</v>
      </c>
      <c r="E153" s="122" t="s">
        <v>1365</v>
      </c>
      <c r="F153" s="122" t="s">
        <v>1366</v>
      </c>
      <c r="G153" s="122"/>
      <c r="H153" s="122"/>
      <c r="I153" s="122"/>
      <c r="J153" s="122"/>
      <c r="K153" s="122">
        <v>0</v>
      </c>
      <c r="L153" s="122">
        <v>0</v>
      </c>
      <c r="M153" s="122">
        <v>0</v>
      </c>
      <c r="N153" s="123">
        <v>0</v>
      </c>
      <c r="O153" s="122">
        <v>1</v>
      </c>
      <c r="P153" s="122">
        <v>1</v>
      </c>
      <c r="Q153" s="122">
        <v>0</v>
      </c>
      <c r="R153" s="122">
        <v>0</v>
      </c>
      <c r="S153" s="122">
        <v>0</v>
      </c>
      <c r="T153" s="122">
        <v>1</v>
      </c>
      <c r="U153" s="122">
        <v>0</v>
      </c>
      <c r="V153" s="122">
        <v>1</v>
      </c>
      <c r="W153" s="122">
        <v>0</v>
      </c>
      <c r="X153" s="122">
        <v>1</v>
      </c>
      <c r="Y153" s="122">
        <v>0</v>
      </c>
      <c r="Z153" s="122">
        <v>0</v>
      </c>
      <c r="AA153" s="122">
        <v>0</v>
      </c>
      <c r="AB153" s="122">
        <v>0</v>
      </c>
      <c r="AC153" s="122">
        <v>0</v>
      </c>
      <c r="AD153" s="122">
        <v>1</v>
      </c>
      <c r="AE153" s="122"/>
      <c r="AF153" s="122"/>
      <c r="AG153" s="122"/>
      <c r="AH153" s="123" t="s">
        <v>56</v>
      </c>
      <c r="AI153" s="122"/>
      <c r="AJ153" s="122"/>
      <c r="AK153" s="122">
        <v>0</v>
      </c>
      <c r="AL153" s="122"/>
      <c r="AM153" s="122"/>
      <c r="AN153" s="122">
        <v>0</v>
      </c>
      <c r="AO153" s="122"/>
    </row>
    <row r="154" spans="1:41" x14ac:dyDescent="0.3">
      <c r="A154" s="122" t="s">
        <v>1362</v>
      </c>
      <c r="B154" s="122" t="s">
        <v>1607</v>
      </c>
      <c r="C154" s="122" t="s">
        <v>1608</v>
      </c>
      <c r="D154" s="141" t="s">
        <v>499</v>
      </c>
      <c r="E154" s="122" t="s">
        <v>1365</v>
      </c>
      <c r="F154" s="122" t="s">
        <v>1366</v>
      </c>
      <c r="G154" s="122">
        <v>0</v>
      </c>
      <c r="H154" s="122">
        <v>0</v>
      </c>
      <c r="I154" s="122">
        <v>0</v>
      </c>
      <c r="J154" s="122">
        <v>0</v>
      </c>
      <c r="K154" s="122">
        <v>0</v>
      </c>
      <c r="L154" s="122">
        <v>0</v>
      </c>
      <c r="M154" s="122">
        <v>0</v>
      </c>
      <c r="N154" s="123">
        <v>0</v>
      </c>
      <c r="O154" s="122">
        <v>2</v>
      </c>
      <c r="P154" s="122">
        <v>0</v>
      </c>
      <c r="Q154" s="122">
        <v>0</v>
      </c>
      <c r="R154" s="122">
        <v>0</v>
      </c>
      <c r="S154" s="122">
        <v>1</v>
      </c>
      <c r="T154" s="122">
        <v>1</v>
      </c>
      <c r="U154" s="122">
        <v>0</v>
      </c>
      <c r="V154" s="122">
        <v>1</v>
      </c>
      <c r="W154" s="122">
        <v>0</v>
      </c>
      <c r="X154" s="122">
        <v>1</v>
      </c>
      <c r="Y154" s="122">
        <v>0</v>
      </c>
      <c r="Z154" s="122">
        <v>1</v>
      </c>
      <c r="AA154" s="122" t="s">
        <v>56</v>
      </c>
      <c r="AB154" s="122"/>
      <c r="AC154" s="122"/>
      <c r="AD154" s="122"/>
      <c r="AE154" s="122"/>
      <c r="AF154" s="122"/>
      <c r="AG154" s="122"/>
      <c r="AH154" s="123"/>
      <c r="AI154" s="122"/>
      <c r="AJ154" s="122"/>
      <c r="AK154" s="122"/>
      <c r="AL154" s="122"/>
      <c r="AM154" s="122"/>
      <c r="AN154" s="122"/>
      <c r="AO154" s="122"/>
    </row>
    <row r="155" spans="1:41" x14ac:dyDescent="0.3">
      <c r="A155" s="122" t="s">
        <v>1362</v>
      </c>
      <c r="B155" s="122" t="s">
        <v>1609</v>
      </c>
      <c r="C155" s="122" t="s">
        <v>1610</v>
      </c>
      <c r="D155" s="141" t="s">
        <v>499</v>
      </c>
      <c r="E155" s="122"/>
      <c r="F155" s="122" t="s">
        <v>1366</v>
      </c>
      <c r="G155" s="122"/>
      <c r="H155" s="122"/>
      <c r="I155" s="122"/>
      <c r="J155" s="122"/>
      <c r="K155" s="122">
        <v>0</v>
      </c>
      <c r="L155" s="122">
        <v>0</v>
      </c>
      <c r="M155" s="122">
        <v>0</v>
      </c>
      <c r="N155" s="123">
        <v>0</v>
      </c>
      <c r="O155" s="122">
        <v>2</v>
      </c>
      <c r="P155" s="122">
        <v>0</v>
      </c>
      <c r="Q155" s="122">
        <v>0</v>
      </c>
      <c r="R155" s="122">
        <v>0</v>
      </c>
      <c r="S155" s="122">
        <v>0</v>
      </c>
      <c r="T155" s="122">
        <v>0</v>
      </c>
      <c r="U155" s="122">
        <v>0</v>
      </c>
      <c r="V155" s="122">
        <v>1</v>
      </c>
      <c r="W155" s="122">
        <v>0</v>
      </c>
      <c r="X155" s="122">
        <v>1</v>
      </c>
      <c r="Y155" s="122">
        <v>0</v>
      </c>
      <c r="Z155" s="122">
        <v>1</v>
      </c>
      <c r="AA155" s="122">
        <v>0</v>
      </c>
      <c r="AB155" s="122">
        <v>0</v>
      </c>
      <c r="AC155" s="122">
        <v>0</v>
      </c>
      <c r="AD155" s="122">
        <v>1</v>
      </c>
      <c r="AE155" s="122">
        <v>0</v>
      </c>
      <c r="AF155" s="122">
        <v>1</v>
      </c>
      <c r="AG155" s="122">
        <v>1</v>
      </c>
      <c r="AH155" s="123">
        <v>1</v>
      </c>
      <c r="AI155" s="122">
        <v>1</v>
      </c>
      <c r="AJ155" s="122">
        <v>1</v>
      </c>
      <c r="AK155" s="122">
        <v>0</v>
      </c>
      <c r="AL155" s="122">
        <v>0</v>
      </c>
      <c r="AM155" s="122"/>
      <c r="AN155" s="122">
        <v>0</v>
      </c>
      <c r="AO155" s="122"/>
    </row>
    <row r="156" spans="1:41" x14ac:dyDescent="0.3">
      <c r="A156" s="122" t="s">
        <v>1362</v>
      </c>
      <c r="B156" s="122" t="s">
        <v>1611</v>
      </c>
      <c r="C156" s="122" t="s">
        <v>1612</v>
      </c>
      <c r="D156" s="141" t="s">
        <v>499</v>
      </c>
      <c r="E156" s="122" t="s">
        <v>1365</v>
      </c>
      <c r="F156" s="122" t="s">
        <v>1366</v>
      </c>
      <c r="G156" s="122" t="s">
        <v>56</v>
      </c>
      <c r="H156" s="122"/>
      <c r="I156" s="122"/>
      <c r="J156" s="122"/>
      <c r="K156" s="122">
        <v>0</v>
      </c>
      <c r="L156" s="122">
        <v>0</v>
      </c>
      <c r="M156" s="122">
        <v>0</v>
      </c>
      <c r="N156" s="123">
        <v>0</v>
      </c>
      <c r="O156" s="122">
        <v>2</v>
      </c>
      <c r="P156" s="122">
        <v>0</v>
      </c>
      <c r="Q156" s="122">
        <v>0</v>
      </c>
      <c r="R156" s="122">
        <v>0</v>
      </c>
      <c r="S156" s="122">
        <v>0</v>
      </c>
      <c r="T156" s="122">
        <v>0</v>
      </c>
      <c r="U156" s="122">
        <v>0</v>
      </c>
      <c r="V156" s="122">
        <v>1</v>
      </c>
      <c r="W156" s="122">
        <v>0</v>
      </c>
      <c r="X156" s="122">
        <v>1</v>
      </c>
      <c r="Y156" s="122">
        <v>0</v>
      </c>
      <c r="Z156" s="122">
        <v>1</v>
      </c>
      <c r="AA156" s="122">
        <v>0</v>
      </c>
      <c r="AB156" s="122">
        <v>0</v>
      </c>
      <c r="AC156" s="122">
        <v>0</v>
      </c>
      <c r="AD156" s="122">
        <v>1</v>
      </c>
      <c r="AE156" s="122">
        <v>0</v>
      </c>
      <c r="AF156" s="122">
        <v>0</v>
      </c>
      <c r="AG156" s="122">
        <v>1</v>
      </c>
      <c r="AH156" s="123">
        <v>2</v>
      </c>
      <c r="AI156" s="122" t="s">
        <v>91</v>
      </c>
      <c r="AJ156" s="122">
        <v>1</v>
      </c>
      <c r="AK156" s="122">
        <v>0</v>
      </c>
      <c r="AL156" s="122">
        <v>0</v>
      </c>
      <c r="AM156" s="122" t="s">
        <v>91</v>
      </c>
      <c r="AN156" s="122">
        <v>0</v>
      </c>
      <c r="AO156" s="122"/>
    </row>
    <row r="157" spans="1:41" x14ac:dyDescent="0.3">
      <c r="A157" s="122" t="s">
        <v>1362</v>
      </c>
      <c r="B157" s="122" t="s">
        <v>1613</v>
      </c>
      <c r="C157" s="122" t="s">
        <v>1614</v>
      </c>
      <c r="D157" s="141" t="s">
        <v>499</v>
      </c>
      <c r="E157" s="122" t="s">
        <v>144</v>
      </c>
      <c r="F157" s="122" t="s">
        <v>1366</v>
      </c>
      <c r="G157" s="122"/>
      <c r="H157" s="122"/>
      <c r="I157" s="122"/>
      <c r="J157" s="122"/>
      <c r="K157" s="122">
        <v>0</v>
      </c>
      <c r="L157" s="122">
        <v>0</v>
      </c>
      <c r="M157" s="122">
        <v>0</v>
      </c>
      <c r="N157" s="123">
        <v>0</v>
      </c>
      <c r="O157" s="122">
        <v>2</v>
      </c>
      <c r="P157" s="122">
        <v>0</v>
      </c>
      <c r="Q157" s="122">
        <v>0</v>
      </c>
      <c r="R157" s="122">
        <v>0</v>
      </c>
      <c r="S157" s="122">
        <v>0</v>
      </c>
      <c r="T157" s="122">
        <v>1</v>
      </c>
      <c r="U157" s="122"/>
      <c r="V157" s="122"/>
      <c r="W157" s="122">
        <v>0</v>
      </c>
      <c r="X157" s="122">
        <v>1</v>
      </c>
      <c r="Y157" s="122">
        <v>0</v>
      </c>
      <c r="Z157" s="122"/>
      <c r="AA157" s="122">
        <v>0</v>
      </c>
      <c r="AB157" s="122">
        <v>0</v>
      </c>
      <c r="AC157" s="122">
        <v>0</v>
      </c>
      <c r="AD157" s="122">
        <v>1</v>
      </c>
      <c r="AE157" s="122"/>
      <c r="AF157" s="122"/>
      <c r="AG157" s="122"/>
      <c r="AH157" s="123" t="s">
        <v>56</v>
      </c>
      <c r="AI157" s="122"/>
      <c r="AJ157" s="122">
        <v>1</v>
      </c>
      <c r="AK157" s="122">
        <v>0</v>
      </c>
      <c r="AL157" s="122">
        <v>0</v>
      </c>
      <c r="AM157" s="122"/>
      <c r="AN157" s="122">
        <v>1</v>
      </c>
      <c r="AO157" s="122"/>
    </row>
    <row r="158" spans="1:41" x14ac:dyDescent="0.3">
      <c r="A158" s="122" t="s">
        <v>1362</v>
      </c>
      <c r="B158" s="122" t="s">
        <v>1615</v>
      </c>
      <c r="C158" s="122" t="s">
        <v>1616</v>
      </c>
      <c r="D158" s="141" t="s">
        <v>499</v>
      </c>
      <c r="E158" s="122" t="s">
        <v>1365</v>
      </c>
      <c r="F158" s="122" t="s">
        <v>1366</v>
      </c>
      <c r="G158" s="122"/>
      <c r="H158" s="122"/>
      <c r="I158" s="122"/>
      <c r="J158" s="122"/>
      <c r="K158" s="122">
        <v>0</v>
      </c>
      <c r="L158" s="122">
        <v>0</v>
      </c>
      <c r="M158" s="122">
        <v>0</v>
      </c>
      <c r="N158" s="123">
        <v>0</v>
      </c>
      <c r="O158" s="122">
        <v>1</v>
      </c>
      <c r="P158" s="122">
        <v>0</v>
      </c>
      <c r="Q158" s="122">
        <v>0</v>
      </c>
      <c r="R158" s="122">
        <v>0</v>
      </c>
      <c r="S158" s="122">
        <v>0</v>
      </c>
      <c r="T158" s="122">
        <v>0</v>
      </c>
      <c r="U158" s="122">
        <v>0</v>
      </c>
      <c r="V158" s="122">
        <v>1</v>
      </c>
      <c r="W158" s="122">
        <v>0</v>
      </c>
      <c r="X158" s="122">
        <v>1</v>
      </c>
      <c r="Y158" s="122">
        <v>0</v>
      </c>
      <c r="Z158" s="122">
        <v>1</v>
      </c>
      <c r="AA158" s="122">
        <v>0</v>
      </c>
      <c r="AB158" s="122">
        <v>0</v>
      </c>
      <c r="AC158" s="122">
        <v>0</v>
      </c>
      <c r="AD158" s="122">
        <v>1</v>
      </c>
      <c r="AE158" s="122">
        <v>0</v>
      </c>
      <c r="AF158" s="122">
        <v>0</v>
      </c>
      <c r="AG158" s="122">
        <v>1</v>
      </c>
      <c r="AH158" s="123">
        <v>2</v>
      </c>
      <c r="AI158" s="122"/>
      <c r="AJ158" s="122">
        <v>0</v>
      </c>
      <c r="AK158" s="122">
        <v>0</v>
      </c>
      <c r="AL158" s="122">
        <v>0</v>
      </c>
      <c r="AM158" s="122">
        <v>1</v>
      </c>
      <c r="AN158" s="122">
        <v>0</v>
      </c>
      <c r="AO158" s="122"/>
    </row>
    <row r="159" spans="1:41" x14ac:dyDescent="0.3">
      <c r="A159" s="122" t="s">
        <v>1362</v>
      </c>
      <c r="B159" s="122" t="s">
        <v>1617</v>
      </c>
      <c r="C159" s="122" t="s">
        <v>1618</v>
      </c>
      <c r="D159" s="141" t="s">
        <v>499</v>
      </c>
      <c r="E159" s="122" t="s">
        <v>144</v>
      </c>
      <c r="F159" s="122" t="s">
        <v>1366</v>
      </c>
      <c r="G159" s="122"/>
      <c r="H159" s="122"/>
      <c r="I159" s="122">
        <v>0</v>
      </c>
      <c r="J159" s="122">
        <v>0</v>
      </c>
      <c r="K159" s="122">
        <v>0</v>
      </c>
      <c r="L159" s="122">
        <v>0</v>
      </c>
      <c r="M159" s="122">
        <v>0</v>
      </c>
      <c r="N159" s="123">
        <v>0</v>
      </c>
      <c r="O159" s="122">
        <v>0</v>
      </c>
      <c r="P159" s="122">
        <v>1</v>
      </c>
      <c r="Q159" s="122">
        <v>0</v>
      </c>
      <c r="R159" s="122">
        <v>0</v>
      </c>
      <c r="S159" s="122">
        <v>0</v>
      </c>
      <c r="T159" s="122">
        <v>1</v>
      </c>
      <c r="U159" s="122">
        <v>0</v>
      </c>
      <c r="V159" s="122"/>
      <c r="W159" s="122">
        <v>0</v>
      </c>
      <c r="X159" s="122">
        <v>1</v>
      </c>
      <c r="Y159" s="122">
        <v>0</v>
      </c>
      <c r="Z159" s="122"/>
      <c r="AA159" s="122">
        <v>0</v>
      </c>
      <c r="AB159" s="122">
        <v>0</v>
      </c>
      <c r="AC159" s="122">
        <v>0</v>
      </c>
      <c r="AD159" s="122">
        <v>1</v>
      </c>
      <c r="AE159" s="122">
        <v>0</v>
      </c>
      <c r="AF159" s="122">
        <v>0</v>
      </c>
      <c r="AG159" s="122">
        <v>1</v>
      </c>
      <c r="AH159" s="123">
        <v>0</v>
      </c>
      <c r="AI159" s="122"/>
      <c r="AJ159" s="122">
        <v>0</v>
      </c>
      <c r="AK159" s="122">
        <v>0</v>
      </c>
      <c r="AL159" s="122">
        <v>0</v>
      </c>
      <c r="AM159" s="122"/>
      <c r="AN159" s="122">
        <v>0</v>
      </c>
      <c r="AO159" s="122"/>
    </row>
    <row r="160" spans="1:41" x14ac:dyDescent="0.3">
      <c r="A160" s="122" t="s">
        <v>1362</v>
      </c>
      <c r="B160" s="122" t="s">
        <v>1619</v>
      </c>
      <c r="C160" s="122" t="s">
        <v>1620</v>
      </c>
      <c r="D160" s="141" t="s">
        <v>499</v>
      </c>
      <c r="E160" s="122" t="s">
        <v>144</v>
      </c>
      <c r="F160" s="122" t="s">
        <v>1366</v>
      </c>
      <c r="G160" s="122"/>
      <c r="H160" s="122"/>
      <c r="I160" s="122"/>
      <c r="J160" s="122"/>
      <c r="K160" s="122">
        <v>0</v>
      </c>
      <c r="L160" s="122">
        <v>0</v>
      </c>
      <c r="M160" s="122">
        <v>0</v>
      </c>
      <c r="N160" s="123">
        <v>0</v>
      </c>
      <c r="O160" s="122">
        <v>1</v>
      </c>
      <c r="P160" s="122">
        <v>0</v>
      </c>
      <c r="Q160" s="122">
        <v>0</v>
      </c>
      <c r="R160" s="122">
        <v>0</v>
      </c>
      <c r="S160" s="122">
        <v>0</v>
      </c>
      <c r="T160" s="122">
        <v>0</v>
      </c>
      <c r="U160" s="122">
        <v>0</v>
      </c>
      <c r="V160" s="122">
        <v>1</v>
      </c>
      <c r="W160" s="122">
        <v>0</v>
      </c>
      <c r="X160" s="122">
        <v>1</v>
      </c>
      <c r="Y160" s="122">
        <v>0</v>
      </c>
      <c r="Z160" s="122">
        <v>1</v>
      </c>
      <c r="AA160" s="122">
        <v>0</v>
      </c>
      <c r="AB160" s="122">
        <v>0</v>
      </c>
      <c r="AC160" s="122">
        <v>0</v>
      </c>
      <c r="AD160" s="122">
        <v>1</v>
      </c>
      <c r="AE160" s="122">
        <v>0</v>
      </c>
      <c r="AF160" s="122">
        <v>0</v>
      </c>
      <c r="AG160" s="122">
        <v>1</v>
      </c>
      <c r="AH160" s="123">
        <v>1</v>
      </c>
      <c r="AI160" s="122"/>
      <c r="AJ160" s="122">
        <v>0</v>
      </c>
      <c r="AK160" s="122">
        <v>0</v>
      </c>
      <c r="AL160" s="122">
        <v>0</v>
      </c>
      <c r="AM160" s="122">
        <v>1</v>
      </c>
      <c r="AN160" s="122">
        <v>0</v>
      </c>
      <c r="AO160" s="122"/>
    </row>
    <row r="161" spans="1:41" x14ac:dyDescent="0.3">
      <c r="A161" s="122" t="s">
        <v>1362</v>
      </c>
      <c r="B161" s="122" t="s">
        <v>1621</v>
      </c>
      <c r="C161" s="122" t="s">
        <v>1622</v>
      </c>
      <c r="D161" s="141" t="s">
        <v>499</v>
      </c>
      <c r="E161" s="122" t="s">
        <v>1365</v>
      </c>
      <c r="F161" s="122" t="s">
        <v>1366</v>
      </c>
      <c r="G161" s="122"/>
      <c r="H161" s="122"/>
      <c r="I161" s="122"/>
      <c r="J161" s="122"/>
      <c r="K161" s="122"/>
      <c r="L161" s="122"/>
      <c r="M161" s="122">
        <v>0</v>
      </c>
      <c r="N161" s="123">
        <v>0</v>
      </c>
      <c r="O161" s="122">
        <v>1</v>
      </c>
      <c r="P161" s="122">
        <v>0</v>
      </c>
      <c r="Q161" s="122">
        <v>0</v>
      </c>
      <c r="R161" s="122">
        <v>0</v>
      </c>
      <c r="S161" s="122">
        <v>0</v>
      </c>
      <c r="T161" s="122">
        <v>0</v>
      </c>
      <c r="U161" s="122">
        <v>0</v>
      </c>
      <c r="V161" s="122"/>
      <c r="W161" s="122">
        <v>0</v>
      </c>
      <c r="X161" s="122">
        <v>1</v>
      </c>
      <c r="Y161" s="122">
        <v>0</v>
      </c>
      <c r="Z161" s="122">
        <v>1</v>
      </c>
      <c r="AA161" s="122">
        <v>0</v>
      </c>
      <c r="AB161" s="122">
        <v>0</v>
      </c>
      <c r="AC161" s="122">
        <v>0</v>
      </c>
      <c r="AD161" s="122">
        <v>1</v>
      </c>
      <c r="AE161" s="122">
        <v>0</v>
      </c>
      <c r="AF161" s="122"/>
      <c r="AG161" s="122"/>
      <c r="AH161" s="123" t="s">
        <v>56</v>
      </c>
      <c r="AI161" s="122"/>
      <c r="AJ161" s="122">
        <v>1</v>
      </c>
      <c r="AK161" s="122">
        <v>0</v>
      </c>
      <c r="AL161" s="122">
        <v>0</v>
      </c>
      <c r="AM161" s="122">
        <v>1</v>
      </c>
      <c r="AN161" s="122">
        <v>0</v>
      </c>
      <c r="AO161" s="122"/>
    </row>
    <row r="162" spans="1:41" x14ac:dyDescent="0.3">
      <c r="A162" s="122" t="s">
        <v>1362</v>
      </c>
      <c r="B162" s="122" t="s">
        <v>1623</v>
      </c>
      <c r="C162" s="122" t="s">
        <v>1624</v>
      </c>
      <c r="D162" s="141" t="s">
        <v>499</v>
      </c>
      <c r="E162" s="122" t="s">
        <v>144</v>
      </c>
      <c r="F162" s="122" t="s">
        <v>1366</v>
      </c>
      <c r="G162" s="122"/>
      <c r="H162" s="122"/>
      <c r="I162" s="122"/>
      <c r="J162" s="122"/>
      <c r="K162" s="122">
        <v>1</v>
      </c>
      <c r="L162" s="122"/>
      <c r="M162" s="122"/>
      <c r="N162" s="122">
        <v>0</v>
      </c>
      <c r="O162" s="122">
        <v>1</v>
      </c>
      <c r="P162" s="122">
        <v>1</v>
      </c>
      <c r="Q162" s="122">
        <v>0</v>
      </c>
      <c r="R162" s="122">
        <v>0</v>
      </c>
      <c r="S162" s="122">
        <v>0</v>
      </c>
      <c r="T162" s="122">
        <v>1</v>
      </c>
      <c r="U162" s="122">
        <v>0</v>
      </c>
      <c r="V162" s="122">
        <v>1</v>
      </c>
      <c r="W162" s="122">
        <v>0</v>
      </c>
      <c r="X162" s="122">
        <v>1</v>
      </c>
      <c r="Y162" s="122">
        <v>0</v>
      </c>
      <c r="Z162" s="122">
        <v>0</v>
      </c>
      <c r="AA162" s="122" t="s">
        <v>1377</v>
      </c>
      <c r="AB162" s="122">
        <v>0</v>
      </c>
      <c r="AC162" s="122">
        <v>0</v>
      </c>
      <c r="AD162" s="122">
        <v>1</v>
      </c>
      <c r="AE162" s="122">
        <v>0</v>
      </c>
      <c r="AF162" s="122"/>
      <c r="AG162" s="122">
        <v>1</v>
      </c>
      <c r="AH162" s="123" t="s">
        <v>1434</v>
      </c>
      <c r="AI162" s="122"/>
      <c r="AJ162" s="122">
        <v>0</v>
      </c>
      <c r="AK162" s="122">
        <v>0</v>
      </c>
      <c r="AL162" s="122">
        <v>0</v>
      </c>
      <c r="AM162" s="122"/>
      <c r="AN162" s="122">
        <v>0</v>
      </c>
      <c r="AO162" s="122" t="s">
        <v>1692</v>
      </c>
    </row>
    <row r="163" spans="1:41" x14ac:dyDescent="0.3">
      <c r="A163" s="122" t="s">
        <v>1362</v>
      </c>
      <c r="B163" s="122" t="s">
        <v>1625</v>
      </c>
      <c r="C163" s="122" t="s">
        <v>1626</v>
      </c>
      <c r="D163" s="141" t="s">
        <v>499</v>
      </c>
      <c r="E163" s="122" t="s">
        <v>1365</v>
      </c>
      <c r="F163" s="122" t="s">
        <v>1366</v>
      </c>
      <c r="G163" s="122"/>
      <c r="H163" s="122"/>
      <c r="I163" s="122"/>
      <c r="J163" s="122"/>
      <c r="K163" s="122">
        <v>0</v>
      </c>
      <c r="L163" s="122">
        <v>0</v>
      </c>
      <c r="M163" s="122">
        <v>0</v>
      </c>
      <c r="N163" s="123">
        <v>0</v>
      </c>
      <c r="O163" s="122">
        <v>1</v>
      </c>
      <c r="P163" s="122">
        <v>0</v>
      </c>
      <c r="Q163" s="122">
        <v>0</v>
      </c>
      <c r="R163" s="122">
        <v>0</v>
      </c>
      <c r="S163" s="122">
        <v>0</v>
      </c>
      <c r="T163" s="122">
        <v>1</v>
      </c>
      <c r="U163" s="122">
        <v>0</v>
      </c>
      <c r="V163" s="122">
        <v>1</v>
      </c>
      <c r="W163" s="122">
        <v>0</v>
      </c>
      <c r="X163" s="122">
        <v>1</v>
      </c>
      <c r="Y163" s="122">
        <v>0</v>
      </c>
      <c r="Z163" s="122">
        <v>0</v>
      </c>
      <c r="AA163" s="122">
        <v>0</v>
      </c>
      <c r="AB163" s="122">
        <v>0</v>
      </c>
      <c r="AC163" s="122">
        <v>0</v>
      </c>
      <c r="AD163" s="122">
        <v>1</v>
      </c>
      <c r="AE163" s="122">
        <v>0</v>
      </c>
      <c r="AF163" s="122">
        <v>1</v>
      </c>
      <c r="AG163" s="122">
        <v>0</v>
      </c>
      <c r="AH163" s="123">
        <v>5</v>
      </c>
      <c r="AI163" s="122"/>
      <c r="AJ163" s="122">
        <v>1</v>
      </c>
      <c r="AK163" s="122">
        <v>0</v>
      </c>
      <c r="AL163" s="122">
        <v>0</v>
      </c>
      <c r="AM163" s="122">
        <v>1</v>
      </c>
      <c r="AN163" s="122">
        <v>0</v>
      </c>
      <c r="AO163" s="122"/>
    </row>
    <row r="164" spans="1:41" x14ac:dyDescent="0.3">
      <c r="A164" s="122" t="s">
        <v>1362</v>
      </c>
      <c r="B164" s="122" t="s">
        <v>1627</v>
      </c>
      <c r="C164" s="122" t="s">
        <v>1628</v>
      </c>
      <c r="D164" s="141" t="s">
        <v>499</v>
      </c>
      <c r="E164" s="122" t="s">
        <v>1365</v>
      </c>
      <c r="F164" s="122" t="s">
        <v>1366</v>
      </c>
      <c r="G164" s="122"/>
      <c r="H164" s="122"/>
      <c r="I164" s="122"/>
      <c r="J164" s="122"/>
      <c r="K164" s="122">
        <v>0</v>
      </c>
      <c r="L164" s="122">
        <v>0</v>
      </c>
      <c r="M164" s="122">
        <v>0</v>
      </c>
      <c r="N164" s="123">
        <v>0</v>
      </c>
      <c r="O164" s="122">
        <v>1</v>
      </c>
      <c r="P164" s="122">
        <v>0</v>
      </c>
      <c r="Q164" s="122">
        <v>0</v>
      </c>
      <c r="R164" s="122">
        <v>0</v>
      </c>
      <c r="S164" s="122">
        <v>0</v>
      </c>
      <c r="T164" s="122">
        <v>1</v>
      </c>
      <c r="U164" s="122" t="s">
        <v>1377</v>
      </c>
      <c r="V164" s="122"/>
      <c r="W164" s="122">
        <v>0</v>
      </c>
      <c r="X164" s="122">
        <v>1</v>
      </c>
      <c r="Y164" s="122">
        <v>1</v>
      </c>
      <c r="Z164" s="122"/>
      <c r="AA164" s="122">
        <v>0</v>
      </c>
      <c r="AB164" s="122"/>
      <c r="AC164" s="122">
        <v>0</v>
      </c>
      <c r="AD164" s="122">
        <v>1</v>
      </c>
      <c r="AE164" s="122">
        <v>0</v>
      </c>
      <c r="AF164" s="122"/>
      <c r="AG164" s="122">
        <v>1</v>
      </c>
      <c r="AH164" s="123" t="s">
        <v>1629</v>
      </c>
      <c r="AI164" s="122"/>
      <c r="AJ164" s="122">
        <v>1</v>
      </c>
      <c r="AK164" s="122">
        <v>0</v>
      </c>
      <c r="AL164" s="122">
        <v>0</v>
      </c>
      <c r="AM164" s="122">
        <v>1</v>
      </c>
      <c r="AN164" s="122" t="s">
        <v>1384</v>
      </c>
      <c r="AO164" s="122"/>
    </row>
    <row r="165" spans="1:41" x14ac:dyDescent="0.3">
      <c r="A165" s="122" t="s">
        <v>1362</v>
      </c>
      <c r="B165" s="122" t="s">
        <v>1630</v>
      </c>
      <c r="C165" s="122" t="s">
        <v>1631</v>
      </c>
      <c r="D165" s="141" t="s">
        <v>499</v>
      </c>
      <c r="E165" s="122" t="s">
        <v>144</v>
      </c>
      <c r="F165" s="122" t="s">
        <v>1366</v>
      </c>
      <c r="G165" s="122"/>
      <c r="H165" s="122"/>
      <c r="I165" s="122"/>
      <c r="J165" s="122">
        <v>0</v>
      </c>
      <c r="K165" s="122">
        <v>0</v>
      </c>
      <c r="L165" s="122">
        <v>0</v>
      </c>
      <c r="M165" s="122">
        <v>0</v>
      </c>
      <c r="N165" s="123">
        <v>0</v>
      </c>
      <c r="O165" s="122">
        <v>0</v>
      </c>
      <c r="P165" s="122">
        <v>1</v>
      </c>
      <c r="Q165" s="122">
        <v>0</v>
      </c>
      <c r="R165" s="122">
        <v>0</v>
      </c>
      <c r="S165" s="122">
        <v>0</v>
      </c>
      <c r="T165" s="122">
        <v>0</v>
      </c>
      <c r="U165" s="122">
        <v>0</v>
      </c>
      <c r="V165" s="122">
        <v>1</v>
      </c>
      <c r="W165" s="122">
        <v>0</v>
      </c>
      <c r="X165" s="122">
        <v>1</v>
      </c>
      <c r="Y165" s="122">
        <v>0</v>
      </c>
      <c r="Z165" s="122"/>
      <c r="AA165" s="122">
        <v>0</v>
      </c>
      <c r="AB165" s="122">
        <v>0</v>
      </c>
      <c r="AC165" s="122">
        <v>0</v>
      </c>
      <c r="AD165" s="122" t="s">
        <v>1377</v>
      </c>
      <c r="AE165" s="122">
        <v>0</v>
      </c>
      <c r="AF165" s="122">
        <v>0</v>
      </c>
      <c r="AG165" s="122">
        <v>1</v>
      </c>
      <c r="AH165" s="123" t="s">
        <v>91</v>
      </c>
      <c r="AI165" s="122"/>
      <c r="AJ165" s="122">
        <v>0</v>
      </c>
      <c r="AK165" s="122">
        <v>0</v>
      </c>
      <c r="AL165" s="122">
        <v>0</v>
      </c>
      <c r="AM165" s="122"/>
      <c r="AN165" s="122">
        <v>0</v>
      </c>
      <c r="AO165" s="122"/>
    </row>
    <row r="166" spans="1:41" x14ac:dyDescent="0.3">
      <c r="A166" s="122" t="s">
        <v>1362</v>
      </c>
      <c r="B166" s="122" t="s">
        <v>1632</v>
      </c>
      <c r="C166" s="122" t="s">
        <v>1633</v>
      </c>
      <c r="D166" s="141" t="s">
        <v>499</v>
      </c>
      <c r="E166" s="122" t="s">
        <v>144</v>
      </c>
      <c r="F166" s="122" t="s">
        <v>1366</v>
      </c>
      <c r="G166" s="122"/>
      <c r="H166" s="122"/>
      <c r="I166" s="122"/>
      <c r="J166" s="122">
        <v>0</v>
      </c>
      <c r="K166" s="122">
        <v>0</v>
      </c>
      <c r="L166" s="122">
        <v>0</v>
      </c>
      <c r="M166" s="122">
        <v>0</v>
      </c>
      <c r="N166" s="123">
        <v>0</v>
      </c>
      <c r="O166" s="122">
        <v>2</v>
      </c>
      <c r="P166" s="122">
        <v>0</v>
      </c>
      <c r="Q166" s="122">
        <v>0</v>
      </c>
      <c r="R166" s="122"/>
      <c r="S166" s="122">
        <v>0</v>
      </c>
      <c r="T166" s="122">
        <v>0</v>
      </c>
      <c r="U166" s="122"/>
      <c r="V166" s="122"/>
      <c r="W166" s="122">
        <v>0</v>
      </c>
      <c r="X166" s="122">
        <v>1</v>
      </c>
      <c r="Y166" s="122">
        <v>0</v>
      </c>
      <c r="Z166" s="122"/>
      <c r="AA166" s="122">
        <v>0</v>
      </c>
      <c r="AB166" s="122">
        <v>0</v>
      </c>
      <c r="AC166" s="122">
        <v>0</v>
      </c>
      <c r="AD166" s="122">
        <v>1</v>
      </c>
      <c r="AE166" s="122"/>
      <c r="AF166" s="122"/>
      <c r="AG166" s="122"/>
      <c r="AH166" s="123">
        <v>0</v>
      </c>
      <c r="AI166" s="122"/>
      <c r="AJ166" s="122">
        <v>0</v>
      </c>
      <c r="AK166" s="122">
        <v>0</v>
      </c>
      <c r="AL166" s="122">
        <v>0</v>
      </c>
      <c r="AM166" s="122">
        <v>1</v>
      </c>
      <c r="AN166" s="122">
        <v>0</v>
      </c>
      <c r="AO166" s="122"/>
    </row>
    <row r="167" spans="1:41" x14ac:dyDescent="0.3">
      <c r="A167" s="122" t="s">
        <v>1362</v>
      </c>
      <c r="B167" s="122" t="s">
        <v>1634</v>
      </c>
      <c r="C167" s="122" t="s">
        <v>1635</v>
      </c>
      <c r="D167" s="141" t="s">
        <v>499</v>
      </c>
      <c r="E167" s="122" t="s">
        <v>144</v>
      </c>
      <c r="F167" s="122" t="s">
        <v>1366</v>
      </c>
      <c r="G167" s="122"/>
      <c r="H167" s="122"/>
      <c r="I167" s="122"/>
      <c r="J167" s="122"/>
      <c r="K167" s="122" t="s">
        <v>56</v>
      </c>
      <c r="L167" s="122"/>
      <c r="M167" s="122"/>
      <c r="N167" s="123"/>
      <c r="O167" s="122">
        <v>1</v>
      </c>
      <c r="P167" s="122">
        <v>1</v>
      </c>
      <c r="Q167" s="122">
        <v>0</v>
      </c>
      <c r="R167" s="122">
        <v>0</v>
      </c>
      <c r="S167" s="122">
        <v>0</v>
      </c>
      <c r="T167" s="122">
        <v>1</v>
      </c>
      <c r="U167" s="122">
        <v>0</v>
      </c>
      <c r="V167" s="122">
        <v>1</v>
      </c>
      <c r="W167" s="122">
        <v>0</v>
      </c>
      <c r="X167" s="122">
        <v>1</v>
      </c>
      <c r="Y167" s="122">
        <v>0</v>
      </c>
      <c r="Z167" s="122">
        <v>0</v>
      </c>
      <c r="AA167" s="122">
        <v>0</v>
      </c>
      <c r="AB167" s="122">
        <v>0</v>
      </c>
      <c r="AC167" s="122">
        <v>0</v>
      </c>
      <c r="AD167" s="122">
        <v>1</v>
      </c>
      <c r="AE167" s="122">
        <v>0</v>
      </c>
      <c r="AF167" s="122">
        <v>0</v>
      </c>
      <c r="AG167" s="122">
        <v>1</v>
      </c>
      <c r="AH167" s="123">
        <v>2</v>
      </c>
      <c r="AI167" s="122"/>
      <c r="AJ167" s="122">
        <v>0</v>
      </c>
      <c r="AK167" s="122">
        <v>0</v>
      </c>
      <c r="AL167" s="122">
        <v>0</v>
      </c>
      <c r="AM167" s="122">
        <v>1</v>
      </c>
      <c r="AN167" s="122">
        <v>0</v>
      </c>
      <c r="AO167" s="122"/>
    </row>
    <row r="168" spans="1:41" x14ac:dyDescent="0.3">
      <c r="A168" s="122" t="s">
        <v>1362</v>
      </c>
      <c r="B168" s="122" t="s">
        <v>1636</v>
      </c>
      <c r="C168" s="122" t="s">
        <v>1637</v>
      </c>
      <c r="D168" s="141" t="s">
        <v>499</v>
      </c>
      <c r="E168" s="122" t="s">
        <v>144</v>
      </c>
      <c r="F168" s="122" t="s">
        <v>1366</v>
      </c>
      <c r="G168" s="122"/>
      <c r="H168" s="122"/>
      <c r="I168" s="122">
        <v>0</v>
      </c>
      <c r="J168" s="122">
        <v>0</v>
      </c>
      <c r="K168" s="122">
        <v>0</v>
      </c>
      <c r="L168" s="122">
        <v>0</v>
      </c>
      <c r="M168" s="122">
        <v>0</v>
      </c>
      <c r="N168" s="123">
        <v>0</v>
      </c>
      <c r="O168" s="122">
        <v>2</v>
      </c>
      <c r="P168" s="122">
        <v>0</v>
      </c>
      <c r="Q168" s="122">
        <v>0</v>
      </c>
      <c r="R168" s="122">
        <v>0</v>
      </c>
      <c r="S168" s="122">
        <v>0</v>
      </c>
      <c r="T168" s="122">
        <v>1</v>
      </c>
      <c r="U168" s="122">
        <v>0</v>
      </c>
      <c r="V168" s="122">
        <v>1</v>
      </c>
      <c r="W168" s="122">
        <v>0</v>
      </c>
      <c r="X168" s="122">
        <v>1</v>
      </c>
      <c r="Y168" s="122">
        <v>0</v>
      </c>
      <c r="Z168" s="122">
        <v>1</v>
      </c>
      <c r="AA168" s="122">
        <v>0</v>
      </c>
      <c r="AB168" s="122">
        <v>0</v>
      </c>
      <c r="AC168" s="122">
        <v>0</v>
      </c>
      <c r="AD168" s="122">
        <v>1</v>
      </c>
      <c r="AE168" s="122">
        <v>0</v>
      </c>
      <c r="AF168" s="122">
        <v>1</v>
      </c>
      <c r="AG168" s="122">
        <v>1</v>
      </c>
      <c r="AH168" s="123">
        <v>1</v>
      </c>
      <c r="AI168" s="122"/>
      <c r="AJ168" s="122">
        <v>0</v>
      </c>
      <c r="AK168" s="122">
        <v>0</v>
      </c>
      <c r="AL168" s="122">
        <v>0</v>
      </c>
      <c r="AM168" s="122">
        <v>1</v>
      </c>
      <c r="AN168" s="122">
        <v>0</v>
      </c>
      <c r="AO168" s="122"/>
    </row>
    <row r="169" spans="1:41" x14ac:dyDescent="0.3">
      <c r="A169" s="122" t="s">
        <v>1362</v>
      </c>
      <c r="B169" s="122" t="s">
        <v>1638</v>
      </c>
      <c r="C169" s="122" t="s">
        <v>1639</v>
      </c>
      <c r="D169" s="141" t="s">
        <v>499</v>
      </c>
      <c r="E169" s="122"/>
      <c r="F169" s="122" t="s">
        <v>1366</v>
      </c>
      <c r="G169" s="122"/>
      <c r="H169" s="122">
        <v>0</v>
      </c>
      <c r="I169" s="122">
        <v>1</v>
      </c>
      <c r="J169" s="122">
        <v>0</v>
      </c>
      <c r="K169" s="122">
        <v>0</v>
      </c>
      <c r="L169" s="122">
        <v>0</v>
      </c>
      <c r="M169" s="122">
        <v>0</v>
      </c>
      <c r="N169" s="123">
        <v>0</v>
      </c>
      <c r="O169" s="122">
        <v>2</v>
      </c>
      <c r="P169" s="122">
        <v>0</v>
      </c>
      <c r="Q169" s="122">
        <v>0</v>
      </c>
      <c r="R169" s="122">
        <v>0</v>
      </c>
      <c r="S169" s="122">
        <v>0</v>
      </c>
      <c r="T169" s="122">
        <v>0</v>
      </c>
      <c r="U169" s="122">
        <v>0</v>
      </c>
      <c r="V169" s="122">
        <v>1</v>
      </c>
      <c r="W169" s="122">
        <v>0</v>
      </c>
      <c r="X169" s="122">
        <v>1</v>
      </c>
      <c r="Y169" s="122">
        <v>1</v>
      </c>
      <c r="Z169" s="122">
        <v>1</v>
      </c>
      <c r="AA169" s="122">
        <v>0</v>
      </c>
      <c r="AB169" s="122">
        <v>0</v>
      </c>
      <c r="AC169" s="122">
        <v>0</v>
      </c>
      <c r="AD169" s="122">
        <v>1</v>
      </c>
      <c r="AE169" s="122">
        <v>0</v>
      </c>
      <c r="AF169" s="122">
        <v>0</v>
      </c>
      <c r="AG169" s="122">
        <v>1</v>
      </c>
      <c r="AH169" s="123">
        <v>1</v>
      </c>
      <c r="AI169" s="122">
        <v>1</v>
      </c>
      <c r="AJ169" s="122">
        <v>1</v>
      </c>
      <c r="AK169" s="122">
        <v>0</v>
      </c>
      <c r="AL169" s="122">
        <v>0</v>
      </c>
      <c r="AM169" s="122"/>
      <c r="AN169" s="122">
        <v>0</v>
      </c>
      <c r="AO169" s="122"/>
    </row>
    <row r="170" spans="1:41" x14ac:dyDescent="0.3">
      <c r="A170" s="122" t="s">
        <v>1362</v>
      </c>
      <c r="B170" s="122" t="s">
        <v>1640</v>
      </c>
      <c r="C170" s="122" t="s">
        <v>1641</v>
      </c>
      <c r="D170" s="141" t="s">
        <v>499</v>
      </c>
      <c r="E170" s="122" t="s">
        <v>1365</v>
      </c>
      <c r="F170" s="122" t="s">
        <v>1366</v>
      </c>
      <c r="G170" s="122" t="s">
        <v>56</v>
      </c>
      <c r="H170" s="122"/>
      <c r="I170" s="122"/>
      <c r="J170" s="122"/>
      <c r="K170" s="122">
        <v>0</v>
      </c>
      <c r="L170" s="122">
        <v>0</v>
      </c>
      <c r="M170" s="122">
        <v>0</v>
      </c>
      <c r="N170" s="123">
        <v>0</v>
      </c>
      <c r="O170" s="122">
        <v>1</v>
      </c>
      <c r="P170" s="122">
        <v>1</v>
      </c>
      <c r="Q170" s="122">
        <v>0</v>
      </c>
      <c r="R170" s="122">
        <v>0</v>
      </c>
      <c r="S170" s="122">
        <v>0</v>
      </c>
      <c r="T170" s="122">
        <v>1</v>
      </c>
      <c r="U170" s="122">
        <v>0</v>
      </c>
      <c r="V170" s="122"/>
      <c r="W170" s="122">
        <v>0</v>
      </c>
      <c r="X170" s="122">
        <v>1</v>
      </c>
      <c r="Y170" s="122">
        <v>0</v>
      </c>
      <c r="Z170" s="122"/>
      <c r="AA170" s="122">
        <v>0</v>
      </c>
      <c r="AB170" s="122">
        <v>0</v>
      </c>
      <c r="AC170" s="122">
        <v>0</v>
      </c>
      <c r="AD170" s="122">
        <v>1</v>
      </c>
      <c r="AE170" s="122">
        <v>0</v>
      </c>
      <c r="AF170" s="122">
        <v>1</v>
      </c>
      <c r="AG170" s="122">
        <v>1</v>
      </c>
      <c r="AH170" s="123">
        <v>6</v>
      </c>
      <c r="AI170" s="122">
        <v>1</v>
      </c>
      <c r="AJ170" s="122">
        <v>0</v>
      </c>
      <c r="AK170" s="122">
        <v>0</v>
      </c>
      <c r="AL170" s="122">
        <v>0</v>
      </c>
      <c r="AM170" s="122"/>
      <c r="AN170" s="122">
        <v>0</v>
      </c>
      <c r="AO170" s="122"/>
    </row>
    <row r="171" spans="1:41" x14ac:dyDescent="0.3">
      <c r="A171" s="122" t="s">
        <v>1362</v>
      </c>
      <c r="B171" s="122" t="s">
        <v>1642</v>
      </c>
      <c r="C171" s="122" t="s">
        <v>1643</v>
      </c>
      <c r="D171" s="141" t="s">
        <v>499</v>
      </c>
      <c r="E171" s="122" t="s">
        <v>1365</v>
      </c>
      <c r="F171" s="122" t="s">
        <v>1366</v>
      </c>
      <c r="G171" s="122" t="s">
        <v>56</v>
      </c>
      <c r="H171" s="122"/>
      <c r="I171" s="122"/>
      <c r="J171" s="122"/>
      <c r="K171" s="122">
        <v>0</v>
      </c>
      <c r="L171" s="122">
        <v>0</v>
      </c>
      <c r="M171" s="122">
        <v>0</v>
      </c>
      <c r="N171" s="123">
        <v>0</v>
      </c>
      <c r="O171" s="122"/>
      <c r="P171" s="122"/>
      <c r="Q171" s="122"/>
      <c r="R171" s="122"/>
      <c r="S171" s="122"/>
      <c r="T171" s="122"/>
      <c r="U171" s="122"/>
      <c r="V171" s="122"/>
      <c r="W171" s="122"/>
      <c r="X171" s="122" t="s">
        <v>56</v>
      </c>
      <c r="Y171" s="122"/>
      <c r="Z171" s="122"/>
      <c r="AA171" s="122">
        <v>0</v>
      </c>
      <c r="AB171" s="122">
        <v>0</v>
      </c>
      <c r="AC171" s="122">
        <v>0</v>
      </c>
      <c r="AD171" s="122" t="s">
        <v>56</v>
      </c>
      <c r="AE171" s="122"/>
      <c r="AF171" s="122"/>
      <c r="AG171" s="122"/>
      <c r="AH171" s="123" t="s">
        <v>56</v>
      </c>
      <c r="AI171" s="122"/>
      <c r="AJ171" s="122"/>
      <c r="AK171" s="122">
        <v>0</v>
      </c>
      <c r="AL171" s="122">
        <v>0</v>
      </c>
      <c r="AM171" s="122" t="s">
        <v>56</v>
      </c>
      <c r="AN171" s="122">
        <v>0</v>
      </c>
      <c r="AO171" s="122"/>
    </row>
    <row r="172" spans="1:41" x14ac:dyDescent="0.3">
      <c r="A172" s="122" t="s">
        <v>1362</v>
      </c>
      <c r="B172" s="122" t="s">
        <v>1644</v>
      </c>
      <c r="C172" s="122" t="s">
        <v>1645</v>
      </c>
      <c r="D172" s="141" t="s">
        <v>499</v>
      </c>
      <c r="E172" s="122" t="s">
        <v>144</v>
      </c>
      <c r="F172" s="122" t="s">
        <v>1366</v>
      </c>
      <c r="G172" s="122"/>
      <c r="H172" s="122"/>
      <c r="I172" s="122">
        <v>0</v>
      </c>
      <c r="J172" s="122">
        <v>0</v>
      </c>
      <c r="K172" s="122">
        <v>0</v>
      </c>
      <c r="L172" s="122">
        <v>0</v>
      </c>
      <c r="M172" s="122">
        <v>0</v>
      </c>
      <c r="N172" s="123">
        <v>0</v>
      </c>
      <c r="O172" s="122">
        <v>1</v>
      </c>
      <c r="P172" s="122">
        <v>0</v>
      </c>
      <c r="Q172" s="122">
        <v>0</v>
      </c>
      <c r="R172" s="122">
        <v>0</v>
      </c>
      <c r="S172" s="122">
        <v>1</v>
      </c>
      <c r="T172" s="122">
        <v>1</v>
      </c>
      <c r="U172" s="122">
        <v>0</v>
      </c>
      <c r="V172" s="122">
        <v>1</v>
      </c>
      <c r="W172" s="122">
        <v>0</v>
      </c>
      <c r="X172" s="122">
        <v>1</v>
      </c>
      <c r="Y172" s="122">
        <v>0</v>
      </c>
      <c r="Z172" s="122">
        <v>1</v>
      </c>
      <c r="AA172" s="122">
        <v>0</v>
      </c>
      <c r="AB172" s="122">
        <v>0</v>
      </c>
      <c r="AC172" s="122">
        <v>0</v>
      </c>
      <c r="AD172" s="122">
        <v>1</v>
      </c>
      <c r="AE172" s="122">
        <v>0</v>
      </c>
      <c r="AF172" s="122">
        <v>0</v>
      </c>
      <c r="AG172" s="122">
        <v>1</v>
      </c>
      <c r="AH172" s="123">
        <v>6</v>
      </c>
      <c r="AI172" s="122"/>
      <c r="AJ172" s="122">
        <v>0</v>
      </c>
      <c r="AK172" s="122">
        <v>0</v>
      </c>
      <c r="AL172" s="122">
        <v>0</v>
      </c>
      <c r="AM172" s="122">
        <v>2</v>
      </c>
      <c r="AN172" s="122">
        <v>0</v>
      </c>
      <c r="AO172" s="122"/>
    </row>
    <row r="173" spans="1:41" x14ac:dyDescent="0.3">
      <c r="A173" s="122" t="s">
        <v>1362</v>
      </c>
      <c r="B173" s="122" t="s">
        <v>1646</v>
      </c>
      <c r="C173" s="122" t="s">
        <v>1647</v>
      </c>
      <c r="D173" s="141" t="s">
        <v>499</v>
      </c>
      <c r="E173" s="122" t="s">
        <v>1365</v>
      </c>
      <c r="F173" s="122" t="s">
        <v>1366</v>
      </c>
      <c r="G173" s="122"/>
      <c r="H173" s="122"/>
      <c r="I173" s="122"/>
      <c r="J173" s="122"/>
      <c r="K173" s="122">
        <v>0</v>
      </c>
      <c r="L173" s="122">
        <v>0</v>
      </c>
      <c r="M173" s="122"/>
      <c r="N173" s="123">
        <v>0</v>
      </c>
      <c r="O173" s="122">
        <v>2</v>
      </c>
      <c r="P173" s="122">
        <v>0</v>
      </c>
      <c r="Q173" s="122">
        <v>0</v>
      </c>
      <c r="R173" s="122">
        <v>0</v>
      </c>
      <c r="S173" s="122">
        <v>0</v>
      </c>
      <c r="T173" s="122">
        <v>1</v>
      </c>
      <c r="U173" s="122"/>
      <c r="V173" s="122"/>
      <c r="W173" s="122">
        <v>0</v>
      </c>
      <c r="X173" s="122">
        <v>1</v>
      </c>
      <c r="Y173" s="122"/>
      <c r="Z173" s="122"/>
      <c r="AA173" s="122">
        <v>0</v>
      </c>
      <c r="AB173" s="122">
        <v>0</v>
      </c>
      <c r="AC173" s="122">
        <v>0</v>
      </c>
      <c r="AD173" s="122" t="s">
        <v>56</v>
      </c>
      <c r="AE173" s="122"/>
      <c r="AF173" s="122"/>
      <c r="AG173" s="122"/>
      <c r="AH173" s="123" t="s">
        <v>91</v>
      </c>
      <c r="AI173" s="122"/>
      <c r="AJ173" s="122">
        <v>0</v>
      </c>
      <c r="AK173" s="122">
        <v>0</v>
      </c>
      <c r="AL173" s="122">
        <v>0</v>
      </c>
      <c r="AM173" s="122">
        <v>1</v>
      </c>
      <c r="AN173" s="122">
        <v>1</v>
      </c>
      <c r="AO173" s="122"/>
    </row>
    <row r="174" spans="1:41" x14ac:dyDescent="0.3">
      <c r="A174" s="122" t="s">
        <v>1362</v>
      </c>
      <c r="B174" s="122" t="s">
        <v>1648</v>
      </c>
      <c r="C174" s="122" t="s">
        <v>1649</v>
      </c>
      <c r="D174" s="141" t="s">
        <v>499</v>
      </c>
      <c r="E174" s="122" t="s">
        <v>1365</v>
      </c>
      <c r="F174" s="122" t="s">
        <v>1366</v>
      </c>
      <c r="G174" s="122" t="s">
        <v>91</v>
      </c>
      <c r="H174" s="122"/>
      <c r="I174" s="122"/>
      <c r="J174" s="122"/>
      <c r="K174" s="122">
        <v>0</v>
      </c>
      <c r="L174" s="122">
        <v>0</v>
      </c>
      <c r="M174" s="122">
        <v>0</v>
      </c>
      <c r="N174" s="123">
        <v>0</v>
      </c>
      <c r="O174" s="122">
        <v>1</v>
      </c>
      <c r="P174" s="122">
        <v>0</v>
      </c>
      <c r="Q174" s="122">
        <v>0</v>
      </c>
      <c r="R174" s="122">
        <v>0</v>
      </c>
      <c r="S174" s="122">
        <v>0</v>
      </c>
      <c r="T174" s="122">
        <v>0</v>
      </c>
      <c r="U174" s="122"/>
      <c r="V174" s="122"/>
      <c r="W174" s="122">
        <v>0</v>
      </c>
      <c r="X174" s="122">
        <v>1</v>
      </c>
      <c r="Y174" s="122">
        <v>0</v>
      </c>
      <c r="Z174" s="122"/>
      <c r="AA174" s="122">
        <v>0</v>
      </c>
      <c r="AB174" s="122">
        <v>0</v>
      </c>
      <c r="AC174" s="122">
        <v>1</v>
      </c>
      <c r="AD174" s="122">
        <v>1</v>
      </c>
      <c r="AE174" s="122">
        <v>0</v>
      </c>
      <c r="AF174" s="122"/>
      <c r="AG174" s="122">
        <v>1</v>
      </c>
      <c r="AH174" s="123" t="s">
        <v>1380</v>
      </c>
      <c r="AI174" s="122"/>
      <c r="AJ174" s="122">
        <v>0</v>
      </c>
      <c r="AK174" s="122">
        <v>0</v>
      </c>
      <c r="AL174" s="122">
        <v>0</v>
      </c>
      <c r="AM174" s="122">
        <v>1</v>
      </c>
      <c r="AN174" s="122">
        <v>0</v>
      </c>
      <c r="AO174" s="122" t="s">
        <v>1650</v>
      </c>
    </row>
    <row r="175" spans="1:41" x14ac:dyDescent="0.3">
      <c r="A175" s="122" t="s">
        <v>1362</v>
      </c>
      <c r="B175" s="122" t="s">
        <v>1651</v>
      </c>
      <c r="C175" s="122" t="s">
        <v>1652</v>
      </c>
      <c r="D175" s="141" t="s">
        <v>499</v>
      </c>
      <c r="E175" s="122" t="s">
        <v>144</v>
      </c>
      <c r="F175" s="122" t="s">
        <v>1366</v>
      </c>
      <c r="G175" s="122"/>
      <c r="H175" s="122">
        <v>0</v>
      </c>
      <c r="I175" s="122">
        <v>0</v>
      </c>
      <c r="J175" s="122">
        <v>0</v>
      </c>
      <c r="K175" s="122">
        <v>0</v>
      </c>
      <c r="L175" s="122">
        <v>0</v>
      </c>
      <c r="M175" s="122">
        <v>0</v>
      </c>
      <c r="N175" s="123">
        <v>0</v>
      </c>
      <c r="O175" s="122">
        <v>1</v>
      </c>
      <c r="P175" s="122">
        <v>0</v>
      </c>
      <c r="Q175" s="122">
        <v>0</v>
      </c>
      <c r="R175" s="122">
        <v>0</v>
      </c>
      <c r="S175" s="122">
        <v>0</v>
      </c>
      <c r="T175" s="122">
        <v>1</v>
      </c>
      <c r="U175" s="122" t="s">
        <v>1372</v>
      </c>
      <c r="V175" s="122">
        <v>1</v>
      </c>
      <c r="W175" s="122">
        <v>0</v>
      </c>
      <c r="X175" s="122">
        <v>1</v>
      </c>
      <c r="Y175" s="122">
        <v>0</v>
      </c>
      <c r="Z175" s="122">
        <v>1</v>
      </c>
      <c r="AA175" s="122">
        <v>0</v>
      </c>
      <c r="AB175" s="122">
        <v>0</v>
      </c>
      <c r="AC175" s="122">
        <v>0</v>
      </c>
      <c r="AD175" s="122">
        <v>1</v>
      </c>
      <c r="AE175" s="122">
        <v>0</v>
      </c>
      <c r="AF175" s="122">
        <v>0</v>
      </c>
      <c r="AG175" s="122">
        <v>1</v>
      </c>
      <c r="AH175" s="123" t="s">
        <v>1439</v>
      </c>
      <c r="AI175" s="122"/>
      <c r="AJ175" s="122">
        <v>0</v>
      </c>
      <c r="AK175" s="122">
        <v>0</v>
      </c>
      <c r="AL175" s="122">
        <v>0</v>
      </c>
      <c r="AM175" s="122">
        <v>1</v>
      </c>
      <c r="AN175" s="122">
        <v>0</v>
      </c>
      <c r="AO175" s="122"/>
    </row>
    <row r="176" spans="1:41" x14ac:dyDescent="0.3">
      <c r="A176" s="122" t="s">
        <v>1362</v>
      </c>
      <c r="B176" s="122" t="s">
        <v>1653</v>
      </c>
      <c r="C176" s="122" t="s">
        <v>1654</v>
      </c>
      <c r="D176" s="141" t="s">
        <v>499</v>
      </c>
      <c r="E176" s="122" t="s">
        <v>1365</v>
      </c>
      <c r="F176" s="122" t="s">
        <v>1366</v>
      </c>
      <c r="G176" s="122">
        <v>0</v>
      </c>
      <c r="H176" s="122"/>
      <c r="I176" s="122"/>
      <c r="J176" s="122"/>
      <c r="K176" s="122">
        <v>0</v>
      </c>
      <c r="L176" s="122">
        <v>0</v>
      </c>
      <c r="M176" s="122">
        <v>0</v>
      </c>
      <c r="N176" s="123">
        <v>0</v>
      </c>
      <c r="O176" s="122">
        <v>1</v>
      </c>
      <c r="P176" s="122">
        <v>0</v>
      </c>
      <c r="Q176" s="122">
        <v>0</v>
      </c>
      <c r="R176" s="122">
        <v>0</v>
      </c>
      <c r="S176" s="122">
        <v>0</v>
      </c>
      <c r="T176" s="122">
        <v>1</v>
      </c>
      <c r="U176" s="122">
        <v>0</v>
      </c>
      <c r="V176" s="122">
        <v>1</v>
      </c>
      <c r="W176" s="122">
        <v>0</v>
      </c>
      <c r="X176" s="122"/>
      <c r="Y176" s="122"/>
      <c r="Z176" s="122"/>
      <c r="AA176" s="122">
        <v>0</v>
      </c>
      <c r="AB176" s="122">
        <v>0</v>
      </c>
      <c r="AC176" s="122">
        <v>0</v>
      </c>
      <c r="AD176" s="122">
        <v>1</v>
      </c>
      <c r="AE176" s="122">
        <v>0</v>
      </c>
      <c r="AF176" s="122">
        <v>0</v>
      </c>
      <c r="AG176" s="122">
        <v>1</v>
      </c>
      <c r="AH176" s="123">
        <v>9</v>
      </c>
      <c r="AI176" s="122">
        <v>1</v>
      </c>
      <c r="AJ176" s="122">
        <v>0</v>
      </c>
      <c r="AK176" s="122">
        <v>0</v>
      </c>
      <c r="AL176" s="122">
        <v>0</v>
      </c>
      <c r="AM176" s="122"/>
      <c r="AN176" s="122">
        <v>0</v>
      </c>
      <c r="AO176" s="122"/>
    </row>
    <row r="177" spans="1:41" x14ac:dyDescent="0.3">
      <c r="A177" s="122" t="s">
        <v>1362</v>
      </c>
      <c r="B177" s="122" t="s">
        <v>1655</v>
      </c>
      <c r="C177" s="122" t="s">
        <v>1656</v>
      </c>
      <c r="D177" s="141" t="s">
        <v>499</v>
      </c>
      <c r="E177" s="122" t="s">
        <v>1365</v>
      </c>
      <c r="F177" s="122" t="s">
        <v>1366</v>
      </c>
      <c r="G177" s="122">
        <v>0</v>
      </c>
      <c r="H177" s="122" t="s">
        <v>1377</v>
      </c>
      <c r="I177" s="122">
        <v>0</v>
      </c>
      <c r="J177" s="122">
        <v>0</v>
      </c>
      <c r="K177" s="122">
        <v>0</v>
      </c>
      <c r="L177" s="122">
        <v>0</v>
      </c>
      <c r="M177" s="122" t="s">
        <v>56</v>
      </c>
      <c r="N177" s="123">
        <v>0</v>
      </c>
      <c r="O177" s="122">
        <v>1</v>
      </c>
      <c r="P177" s="122">
        <v>0</v>
      </c>
      <c r="Q177" s="122">
        <v>0</v>
      </c>
      <c r="R177" s="122">
        <v>0</v>
      </c>
      <c r="S177" s="122">
        <v>1</v>
      </c>
      <c r="T177" s="122">
        <v>0</v>
      </c>
      <c r="U177" s="122" t="s">
        <v>91</v>
      </c>
      <c r="V177" s="122">
        <v>1</v>
      </c>
      <c r="W177" s="122">
        <v>0</v>
      </c>
      <c r="X177" s="122">
        <v>1</v>
      </c>
      <c r="Y177" s="122">
        <v>0</v>
      </c>
      <c r="Z177" s="122">
        <v>1</v>
      </c>
      <c r="AA177" s="122">
        <v>0</v>
      </c>
      <c r="AB177" s="122" t="s">
        <v>91</v>
      </c>
      <c r="AC177" s="122">
        <v>0</v>
      </c>
      <c r="AD177" s="122">
        <v>1</v>
      </c>
      <c r="AE177" s="122">
        <v>0</v>
      </c>
      <c r="AF177" s="122">
        <v>1</v>
      </c>
      <c r="AG177" s="122">
        <v>1</v>
      </c>
      <c r="AH177" s="123">
        <v>1</v>
      </c>
      <c r="AI177" s="122"/>
      <c r="AJ177" s="122">
        <v>0</v>
      </c>
      <c r="AK177" s="122">
        <v>0</v>
      </c>
      <c r="AL177" s="122">
        <v>0</v>
      </c>
      <c r="AM177" s="122"/>
      <c r="AN177" s="122">
        <v>0</v>
      </c>
      <c r="AO177" s="122"/>
    </row>
    <row r="178" spans="1:41" x14ac:dyDescent="0.3">
      <c r="A178" s="122" t="s">
        <v>1362</v>
      </c>
      <c r="B178" s="122" t="s">
        <v>1657</v>
      </c>
      <c r="C178" s="122" t="s">
        <v>1658</v>
      </c>
      <c r="D178" s="141" t="s">
        <v>499</v>
      </c>
      <c r="E178" s="122" t="s">
        <v>144</v>
      </c>
      <c r="F178" s="122" t="s">
        <v>1366</v>
      </c>
      <c r="G178" s="122"/>
      <c r="H178" s="122"/>
      <c r="I178" s="122"/>
      <c r="J178" s="122"/>
      <c r="K178" s="122">
        <v>0</v>
      </c>
      <c r="L178" s="122">
        <v>0</v>
      </c>
      <c r="M178" s="122">
        <v>0</v>
      </c>
      <c r="N178" s="123">
        <v>0</v>
      </c>
      <c r="O178" s="122"/>
      <c r="P178" s="122"/>
      <c r="Q178" s="122"/>
      <c r="R178" s="122">
        <v>0</v>
      </c>
      <c r="S178" s="122"/>
      <c r="T178" s="122">
        <v>0</v>
      </c>
      <c r="U178" s="122"/>
      <c r="V178" s="122"/>
      <c r="W178" s="122">
        <v>0</v>
      </c>
      <c r="X178" s="122">
        <v>1</v>
      </c>
      <c r="Y178" s="122"/>
      <c r="Z178" s="122"/>
      <c r="AA178" s="122">
        <v>0</v>
      </c>
      <c r="AB178" s="122"/>
      <c r="AC178" s="122">
        <v>0</v>
      </c>
      <c r="AD178" s="122">
        <v>1</v>
      </c>
      <c r="AE178" s="122">
        <v>0</v>
      </c>
      <c r="AF178" s="122"/>
      <c r="AG178" s="122"/>
      <c r="AH178" s="123"/>
      <c r="AI178" s="122"/>
      <c r="AJ178" s="122"/>
      <c r="AK178" s="122">
        <v>0</v>
      </c>
      <c r="AL178" s="122">
        <v>0</v>
      </c>
      <c r="AM178" s="122">
        <v>1</v>
      </c>
      <c r="AN178" s="122">
        <v>0</v>
      </c>
      <c r="AO178" s="122"/>
    </row>
    <row r="179" spans="1:41" x14ac:dyDescent="0.3">
      <c r="A179" s="122" t="s">
        <v>1362</v>
      </c>
      <c r="B179" s="122" t="s">
        <v>1659</v>
      </c>
      <c r="C179" s="122" t="s">
        <v>1660</v>
      </c>
      <c r="D179" s="141" t="s">
        <v>499</v>
      </c>
      <c r="E179" s="122" t="s">
        <v>1365</v>
      </c>
      <c r="F179" s="122" t="s">
        <v>1366</v>
      </c>
      <c r="G179" s="122"/>
      <c r="H179" s="122"/>
      <c r="I179" s="122">
        <v>0</v>
      </c>
      <c r="J179" s="122">
        <v>0</v>
      </c>
      <c r="K179" s="122">
        <v>0</v>
      </c>
      <c r="L179" s="122">
        <v>0</v>
      </c>
      <c r="M179" s="122">
        <v>0</v>
      </c>
      <c r="N179" s="123">
        <v>1</v>
      </c>
      <c r="O179" s="122">
        <v>1</v>
      </c>
      <c r="P179" s="122">
        <v>0</v>
      </c>
      <c r="Q179" s="122">
        <v>0</v>
      </c>
      <c r="R179" s="122">
        <v>0</v>
      </c>
      <c r="S179" s="122">
        <v>0</v>
      </c>
      <c r="T179" s="122">
        <v>0</v>
      </c>
      <c r="U179" s="122">
        <v>0</v>
      </c>
      <c r="V179" s="122">
        <v>1</v>
      </c>
      <c r="W179" s="122">
        <v>0</v>
      </c>
      <c r="X179" s="122">
        <v>1</v>
      </c>
      <c r="Y179" s="122">
        <v>0</v>
      </c>
      <c r="Z179" s="122">
        <v>1</v>
      </c>
      <c r="AA179" s="122">
        <v>0</v>
      </c>
      <c r="AB179" s="122">
        <v>0</v>
      </c>
      <c r="AC179" s="122">
        <v>1</v>
      </c>
      <c r="AD179" s="122">
        <v>1</v>
      </c>
      <c r="AE179" s="122">
        <v>0</v>
      </c>
      <c r="AF179" s="122">
        <v>1</v>
      </c>
      <c r="AG179" s="122">
        <v>1</v>
      </c>
      <c r="AH179" s="123" t="s">
        <v>1661</v>
      </c>
      <c r="AI179" s="122"/>
      <c r="AJ179" s="122">
        <v>0</v>
      </c>
      <c r="AK179" s="122">
        <v>0</v>
      </c>
      <c r="AL179" s="122">
        <v>0</v>
      </c>
      <c r="AM179" s="122">
        <v>1</v>
      </c>
      <c r="AN179" s="122">
        <v>0</v>
      </c>
      <c r="AO179" s="122" t="s">
        <v>1686</v>
      </c>
    </row>
    <row r="180" spans="1:41" x14ac:dyDescent="0.3">
      <c r="A180" s="122" t="s">
        <v>1362</v>
      </c>
      <c r="B180" s="122" t="s">
        <v>1662</v>
      </c>
      <c r="C180" s="122" t="s">
        <v>1663</v>
      </c>
      <c r="D180" s="141" t="s">
        <v>499</v>
      </c>
      <c r="E180" s="122" t="s">
        <v>144</v>
      </c>
      <c r="F180" s="122" t="s">
        <v>1366</v>
      </c>
      <c r="G180" s="122"/>
      <c r="H180" s="122"/>
      <c r="I180" s="122"/>
      <c r="J180" s="122">
        <v>0</v>
      </c>
      <c r="K180" s="122">
        <v>0</v>
      </c>
      <c r="L180" s="122">
        <v>0</v>
      </c>
      <c r="M180" s="122">
        <v>0</v>
      </c>
      <c r="N180" s="123">
        <v>0</v>
      </c>
      <c r="O180" s="122">
        <v>2</v>
      </c>
      <c r="P180" s="122">
        <v>1</v>
      </c>
      <c r="Q180" s="122">
        <v>0</v>
      </c>
      <c r="R180" s="122">
        <v>0</v>
      </c>
      <c r="S180" s="122">
        <v>0</v>
      </c>
      <c r="T180" s="122">
        <v>1</v>
      </c>
      <c r="U180" s="122">
        <v>0</v>
      </c>
      <c r="V180" s="122">
        <v>1</v>
      </c>
      <c r="W180" s="122">
        <v>0</v>
      </c>
      <c r="X180" s="122">
        <v>1</v>
      </c>
      <c r="Y180" s="122">
        <v>0</v>
      </c>
      <c r="Z180" s="122">
        <v>1</v>
      </c>
      <c r="AA180" s="122">
        <v>0</v>
      </c>
      <c r="AB180" s="122">
        <v>0</v>
      </c>
      <c r="AC180" s="122">
        <v>0</v>
      </c>
      <c r="AD180" s="122">
        <v>1</v>
      </c>
      <c r="AE180" s="122">
        <v>0</v>
      </c>
      <c r="AF180" s="122">
        <v>1</v>
      </c>
      <c r="AG180" s="122">
        <v>1</v>
      </c>
      <c r="AH180" s="123">
        <v>1</v>
      </c>
      <c r="AI180" s="122">
        <v>1</v>
      </c>
      <c r="AJ180" s="122">
        <v>1</v>
      </c>
      <c r="AK180" s="122">
        <v>0</v>
      </c>
      <c r="AL180" s="122">
        <v>0</v>
      </c>
      <c r="AM180" s="122">
        <v>1</v>
      </c>
      <c r="AN180" s="122">
        <v>0</v>
      </c>
      <c r="AO180" s="122"/>
    </row>
    <row r="181" spans="1:41" x14ac:dyDescent="0.3">
      <c r="A181" s="122" t="s">
        <v>1362</v>
      </c>
      <c r="B181" s="122" t="s">
        <v>1664</v>
      </c>
      <c r="C181" s="122" t="s">
        <v>1665</v>
      </c>
      <c r="D181" s="141" t="s">
        <v>499</v>
      </c>
      <c r="E181" s="122" t="s">
        <v>1365</v>
      </c>
      <c r="F181" s="122" t="s">
        <v>1366</v>
      </c>
      <c r="G181" s="122"/>
      <c r="H181" s="122"/>
      <c r="I181" s="122">
        <v>0</v>
      </c>
      <c r="J181" s="122">
        <v>0</v>
      </c>
      <c r="K181" s="122">
        <v>0</v>
      </c>
      <c r="L181" s="122">
        <v>0</v>
      </c>
      <c r="M181" s="122">
        <v>0</v>
      </c>
      <c r="N181" s="123">
        <v>0</v>
      </c>
      <c r="O181" s="122">
        <v>1</v>
      </c>
      <c r="P181" s="122">
        <v>0</v>
      </c>
      <c r="Q181" s="122">
        <v>0</v>
      </c>
      <c r="R181" s="122">
        <v>0</v>
      </c>
      <c r="S181" s="122">
        <v>1</v>
      </c>
      <c r="T181" s="122">
        <v>1</v>
      </c>
      <c r="U181" s="122">
        <v>0</v>
      </c>
      <c r="V181" s="122">
        <v>1</v>
      </c>
      <c r="W181" s="122">
        <v>0</v>
      </c>
      <c r="X181" s="122">
        <v>1</v>
      </c>
      <c r="Y181" s="122">
        <v>0</v>
      </c>
      <c r="Z181" s="122" t="s">
        <v>1377</v>
      </c>
      <c r="AA181" s="122">
        <v>0</v>
      </c>
      <c r="AB181" s="122">
        <v>0</v>
      </c>
      <c r="AC181" s="122">
        <v>0</v>
      </c>
      <c r="AD181" s="122">
        <v>1</v>
      </c>
      <c r="AE181" s="122">
        <v>0</v>
      </c>
      <c r="AF181" s="122" t="s">
        <v>1384</v>
      </c>
      <c r="AG181" s="122">
        <v>1</v>
      </c>
      <c r="AH181" s="123">
        <v>0</v>
      </c>
      <c r="AI181" s="122"/>
      <c r="AJ181" s="122">
        <v>0</v>
      </c>
      <c r="AK181" s="122">
        <v>0</v>
      </c>
      <c r="AL181" s="122">
        <v>0</v>
      </c>
      <c r="AM181" s="122" t="s">
        <v>1384</v>
      </c>
      <c r="AN181" s="122">
        <v>0</v>
      </c>
      <c r="AO181" s="122"/>
    </row>
    <row r="182" spans="1:41" x14ac:dyDescent="0.3">
      <c r="A182" s="122" t="s">
        <v>1362</v>
      </c>
      <c r="B182" s="122" t="s">
        <v>1666</v>
      </c>
      <c r="C182" s="122" t="s">
        <v>1667</v>
      </c>
      <c r="D182" s="141" t="s">
        <v>499</v>
      </c>
      <c r="E182" s="122" t="s">
        <v>144</v>
      </c>
      <c r="F182" s="122" t="s">
        <v>1366</v>
      </c>
      <c r="G182" s="122"/>
      <c r="H182" s="122">
        <v>0</v>
      </c>
      <c r="I182" s="122">
        <v>0</v>
      </c>
      <c r="J182" s="122">
        <v>0</v>
      </c>
      <c r="K182" s="122" t="s">
        <v>1377</v>
      </c>
      <c r="L182" s="122">
        <v>0</v>
      </c>
      <c r="M182" s="122">
        <v>0</v>
      </c>
      <c r="N182" s="123">
        <v>0</v>
      </c>
      <c r="O182" s="122">
        <v>1</v>
      </c>
      <c r="P182" s="122">
        <v>0</v>
      </c>
      <c r="Q182" s="122">
        <v>0</v>
      </c>
      <c r="R182" s="122">
        <v>0</v>
      </c>
      <c r="S182" s="122">
        <v>0</v>
      </c>
      <c r="T182" s="122">
        <v>0</v>
      </c>
      <c r="U182" s="122">
        <v>0</v>
      </c>
      <c r="V182" s="122">
        <v>1</v>
      </c>
      <c r="W182" s="122">
        <v>0</v>
      </c>
      <c r="X182" s="122">
        <v>1</v>
      </c>
      <c r="Y182" s="122">
        <v>0</v>
      </c>
      <c r="Z182" s="122">
        <v>1</v>
      </c>
      <c r="AA182" s="122">
        <v>0</v>
      </c>
      <c r="AB182" s="122">
        <v>0</v>
      </c>
      <c r="AC182" s="122">
        <v>1</v>
      </c>
      <c r="AD182" s="122">
        <v>1</v>
      </c>
      <c r="AE182" s="122">
        <v>0</v>
      </c>
      <c r="AF182" s="122">
        <v>0</v>
      </c>
      <c r="AG182" s="122">
        <v>1</v>
      </c>
      <c r="AH182" s="123"/>
      <c r="AI182" s="122"/>
      <c r="AJ182" s="122"/>
      <c r="AK182" s="122">
        <v>0</v>
      </c>
      <c r="AL182" s="122">
        <v>0</v>
      </c>
      <c r="AM182" s="122"/>
      <c r="AN182" s="122">
        <v>0</v>
      </c>
      <c r="AO182" s="122" t="s">
        <v>1668</v>
      </c>
    </row>
    <row r="183" spans="1:41" x14ac:dyDescent="0.3">
      <c r="A183" s="122" t="s">
        <v>1362</v>
      </c>
      <c r="B183" s="122" t="s">
        <v>1669</v>
      </c>
      <c r="C183" s="122" t="s">
        <v>1670</v>
      </c>
      <c r="D183" s="141" t="s">
        <v>499</v>
      </c>
      <c r="E183" s="122" t="s">
        <v>1365</v>
      </c>
      <c r="F183" s="122" t="s">
        <v>1366</v>
      </c>
      <c r="G183" s="122"/>
      <c r="H183" s="122">
        <v>0</v>
      </c>
      <c r="I183" s="122">
        <v>0</v>
      </c>
      <c r="J183" s="122">
        <v>0</v>
      </c>
      <c r="K183" s="122">
        <v>0</v>
      </c>
      <c r="L183" s="122">
        <v>0</v>
      </c>
      <c r="M183" s="122">
        <v>0</v>
      </c>
      <c r="N183" s="123">
        <v>0</v>
      </c>
      <c r="O183" s="122">
        <v>1</v>
      </c>
      <c r="P183" s="122">
        <v>0</v>
      </c>
      <c r="Q183" s="122">
        <v>0</v>
      </c>
      <c r="R183" s="122">
        <v>0</v>
      </c>
      <c r="S183" s="122">
        <v>0</v>
      </c>
      <c r="T183" s="122">
        <v>1</v>
      </c>
      <c r="U183" s="122">
        <v>0</v>
      </c>
      <c r="V183" s="122">
        <v>1</v>
      </c>
      <c r="W183" s="122">
        <v>0</v>
      </c>
      <c r="X183" s="122">
        <v>1</v>
      </c>
      <c r="Y183" s="122">
        <v>0</v>
      </c>
      <c r="Z183" s="122">
        <v>0</v>
      </c>
      <c r="AA183" s="122">
        <v>0</v>
      </c>
      <c r="AB183" s="122">
        <v>0</v>
      </c>
      <c r="AC183" s="122">
        <v>0</v>
      </c>
      <c r="AD183" s="122">
        <v>1</v>
      </c>
      <c r="AE183" s="122">
        <v>0</v>
      </c>
      <c r="AF183" s="122">
        <v>1</v>
      </c>
      <c r="AG183" s="122">
        <v>1</v>
      </c>
      <c r="AH183" s="123">
        <v>9</v>
      </c>
      <c r="AI183" s="122">
        <v>1</v>
      </c>
      <c r="AJ183" s="122">
        <v>1</v>
      </c>
      <c r="AK183" s="122">
        <v>0</v>
      </c>
      <c r="AL183" s="122">
        <v>0</v>
      </c>
      <c r="AM183" s="122" t="s">
        <v>91</v>
      </c>
      <c r="AN183" s="122">
        <v>0</v>
      </c>
      <c r="AO183" s="122"/>
    </row>
    <row r="184" spans="1:41" x14ac:dyDescent="0.3">
      <c r="A184" s="122" t="s">
        <v>1362</v>
      </c>
      <c r="B184" s="122" t="s">
        <v>1671</v>
      </c>
      <c r="C184" s="122" t="s">
        <v>1672</v>
      </c>
      <c r="D184" s="141" t="s">
        <v>499</v>
      </c>
      <c r="E184" s="122" t="s">
        <v>1365</v>
      </c>
      <c r="F184" s="122" t="s">
        <v>1366</v>
      </c>
      <c r="G184" s="122">
        <v>0</v>
      </c>
      <c r="H184" s="122">
        <v>0</v>
      </c>
      <c r="I184" s="122" t="s">
        <v>1377</v>
      </c>
      <c r="J184" s="122">
        <v>1</v>
      </c>
      <c r="K184" s="122">
        <v>0</v>
      </c>
      <c r="L184" s="122">
        <v>0</v>
      </c>
      <c r="M184" s="122">
        <v>0</v>
      </c>
      <c r="N184" s="123">
        <v>0</v>
      </c>
      <c r="O184" s="122">
        <v>1</v>
      </c>
      <c r="P184" s="122">
        <v>1</v>
      </c>
      <c r="Q184" s="122">
        <v>0</v>
      </c>
      <c r="R184" s="122">
        <v>0</v>
      </c>
      <c r="S184" s="122" t="s">
        <v>1372</v>
      </c>
      <c r="T184" s="122">
        <v>1</v>
      </c>
      <c r="U184" s="122">
        <v>1</v>
      </c>
      <c r="V184" s="122">
        <v>1</v>
      </c>
      <c r="W184" s="122">
        <v>0</v>
      </c>
      <c r="X184" s="122">
        <v>1</v>
      </c>
      <c r="Y184" s="122">
        <v>0</v>
      </c>
      <c r="Z184" s="122">
        <v>1</v>
      </c>
      <c r="AA184" s="122">
        <v>0</v>
      </c>
      <c r="AB184" s="122">
        <v>0</v>
      </c>
      <c r="AC184" s="122">
        <v>0</v>
      </c>
      <c r="AD184" s="122">
        <v>1</v>
      </c>
      <c r="AE184" s="122">
        <v>1</v>
      </c>
      <c r="AF184" s="122">
        <v>1</v>
      </c>
      <c r="AG184" s="122">
        <v>1</v>
      </c>
      <c r="AH184" s="123">
        <v>2</v>
      </c>
      <c r="AI184" s="122">
        <v>1</v>
      </c>
      <c r="AJ184" s="122">
        <v>1</v>
      </c>
      <c r="AK184" s="122">
        <v>0</v>
      </c>
      <c r="AL184" s="122">
        <v>0</v>
      </c>
      <c r="AM184" s="122"/>
      <c r="AN184" s="122">
        <v>0</v>
      </c>
      <c r="AO184" s="122"/>
    </row>
    <row r="185" spans="1:41" x14ac:dyDescent="0.3">
      <c r="A185" s="122" t="s">
        <v>1362</v>
      </c>
      <c r="B185" s="122" t="s">
        <v>1673</v>
      </c>
      <c r="C185" s="122" t="s">
        <v>1674</v>
      </c>
      <c r="D185" s="141" t="s">
        <v>499</v>
      </c>
      <c r="E185" s="122"/>
      <c r="F185" s="122" t="s">
        <v>1366</v>
      </c>
      <c r="G185" s="122" t="s">
        <v>56</v>
      </c>
      <c r="H185" s="122"/>
      <c r="I185" s="122"/>
      <c r="J185" s="122"/>
      <c r="K185" s="122">
        <v>0</v>
      </c>
      <c r="L185" s="122">
        <v>0</v>
      </c>
      <c r="M185" s="122">
        <v>0</v>
      </c>
      <c r="N185" s="123">
        <v>0</v>
      </c>
      <c r="O185" s="122">
        <v>1</v>
      </c>
      <c r="P185" s="122">
        <v>1</v>
      </c>
      <c r="Q185" s="122">
        <v>0</v>
      </c>
      <c r="R185" s="122">
        <v>0</v>
      </c>
      <c r="S185" s="122">
        <v>0</v>
      </c>
      <c r="T185" s="122">
        <v>1</v>
      </c>
      <c r="U185" s="122">
        <v>0</v>
      </c>
      <c r="V185" s="122">
        <v>1</v>
      </c>
      <c r="W185" s="122">
        <v>0</v>
      </c>
      <c r="X185" s="122">
        <v>1</v>
      </c>
      <c r="Y185" s="122">
        <v>0</v>
      </c>
      <c r="Z185" s="122">
        <v>0</v>
      </c>
      <c r="AA185" s="122">
        <v>0</v>
      </c>
      <c r="AB185" s="122">
        <v>0</v>
      </c>
      <c r="AC185" s="122">
        <v>0</v>
      </c>
      <c r="AD185" s="122">
        <v>1</v>
      </c>
      <c r="AE185" s="122">
        <v>0</v>
      </c>
      <c r="AF185" s="122">
        <v>1</v>
      </c>
      <c r="AG185" s="122">
        <v>1</v>
      </c>
      <c r="AH185" s="123" t="s">
        <v>1675</v>
      </c>
      <c r="AI185" s="122"/>
      <c r="AJ185" s="122">
        <v>0</v>
      </c>
      <c r="AK185" s="122">
        <v>0</v>
      </c>
      <c r="AL185" s="122">
        <v>0</v>
      </c>
      <c r="AM185" s="122"/>
      <c r="AN185" s="122">
        <v>0</v>
      </c>
      <c r="AO185" s="122"/>
    </row>
    <row r="186" spans="1:41" x14ac:dyDescent="0.3">
      <c r="A186" s="122" t="s">
        <v>1362</v>
      </c>
      <c r="B186" s="122" t="s">
        <v>1676</v>
      </c>
      <c r="C186" s="122" t="s">
        <v>1677</v>
      </c>
      <c r="D186" s="141" t="s">
        <v>499</v>
      </c>
      <c r="E186" s="122" t="s">
        <v>1365</v>
      </c>
      <c r="F186" s="122" t="s">
        <v>1366</v>
      </c>
      <c r="G186" s="122"/>
      <c r="H186" s="122"/>
      <c r="I186" s="122"/>
      <c r="J186" s="122">
        <v>1</v>
      </c>
      <c r="K186" s="122">
        <v>0</v>
      </c>
      <c r="L186" s="122">
        <v>0</v>
      </c>
      <c r="M186" s="122">
        <v>0</v>
      </c>
      <c r="N186" s="123">
        <v>0</v>
      </c>
      <c r="O186" s="122">
        <v>1</v>
      </c>
      <c r="P186" s="122">
        <v>0</v>
      </c>
      <c r="Q186" s="122">
        <v>0</v>
      </c>
      <c r="R186" s="122">
        <v>0</v>
      </c>
      <c r="S186" s="122">
        <v>0</v>
      </c>
      <c r="T186" s="122">
        <v>1</v>
      </c>
      <c r="U186" s="122">
        <v>0</v>
      </c>
      <c r="V186" s="122">
        <v>1</v>
      </c>
      <c r="W186" s="122">
        <v>0</v>
      </c>
      <c r="X186" s="122">
        <v>1</v>
      </c>
      <c r="Y186" s="122">
        <v>0</v>
      </c>
      <c r="Z186" s="122">
        <v>1</v>
      </c>
      <c r="AA186" s="122">
        <v>0</v>
      </c>
      <c r="AB186" s="122">
        <v>0</v>
      </c>
      <c r="AC186" s="122">
        <v>0</v>
      </c>
      <c r="AD186" s="122">
        <v>1</v>
      </c>
      <c r="AE186" s="122">
        <v>0</v>
      </c>
      <c r="AF186" s="122">
        <v>0</v>
      </c>
      <c r="AG186" s="122">
        <v>1</v>
      </c>
      <c r="AH186" s="123">
        <v>0</v>
      </c>
      <c r="AI186" s="122">
        <v>0</v>
      </c>
      <c r="AJ186" s="122">
        <v>1</v>
      </c>
      <c r="AK186" s="122">
        <v>0</v>
      </c>
      <c r="AL186" s="122">
        <v>0</v>
      </c>
      <c r="AM186" s="122">
        <v>0</v>
      </c>
      <c r="AN186" s="122">
        <v>0</v>
      </c>
      <c r="AO186" s="12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Z27"/>
  <sheetViews>
    <sheetView tabSelected="1" workbookViewId="0">
      <selection activeCell="C20" sqref="C20"/>
    </sheetView>
  </sheetViews>
  <sheetFormatPr baseColWidth="10" defaultRowHeight="13.2" x14ac:dyDescent="0.25"/>
  <cols>
    <col min="1" max="1" width="22.109375" customWidth="1"/>
  </cols>
  <sheetData>
    <row r="1" spans="1:52" ht="16.2" x14ac:dyDescent="0.35">
      <c r="A1" s="59" t="s">
        <v>1705</v>
      </c>
    </row>
    <row r="2" spans="1:52" ht="15.6" x14ac:dyDescent="0.3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3" t="s">
        <v>56</v>
      </c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</row>
    <row r="3" spans="1:52" s="31" customFormat="1" ht="15.6" x14ac:dyDescent="0.3">
      <c r="A3" s="145" t="s">
        <v>1710</v>
      </c>
      <c r="B3" s="145" t="s">
        <v>199</v>
      </c>
      <c r="C3" s="145" t="s">
        <v>0</v>
      </c>
      <c r="D3" s="145" t="s">
        <v>2</v>
      </c>
      <c r="E3" s="145" t="s">
        <v>8</v>
      </c>
      <c r="F3" s="145" t="s">
        <v>7</v>
      </c>
      <c r="G3" s="145" t="s">
        <v>157</v>
      </c>
      <c r="H3" s="145" t="s">
        <v>5</v>
      </c>
      <c r="I3" s="145" t="s">
        <v>4</v>
      </c>
      <c r="J3" s="145" t="s">
        <v>9</v>
      </c>
      <c r="K3" s="145" t="s">
        <v>11</v>
      </c>
      <c r="L3" s="145" t="s">
        <v>123</v>
      </c>
      <c r="M3" s="145" t="s">
        <v>126</v>
      </c>
      <c r="N3" s="145" t="s">
        <v>127</v>
      </c>
      <c r="O3" s="145" t="s">
        <v>1693</v>
      </c>
      <c r="P3" s="145" t="s">
        <v>1694</v>
      </c>
      <c r="Q3" s="145" t="s">
        <v>16</v>
      </c>
      <c r="R3" s="145" t="s">
        <v>18</v>
      </c>
      <c r="S3" s="145" t="s">
        <v>20</v>
      </c>
      <c r="T3" s="145" t="s">
        <v>21</v>
      </c>
      <c r="U3" s="146" t="s">
        <v>28</v>
      </c>
      <c r="V3" s="146" t="s">
        <v>89</v>
      </c>
      <c r="W3" s="146" t="s">
        <v>90</v>
      </c>
      <c r="X3" s="146" t="s">
        <v>117</v>
      </c>
      <c r="Y3" s="146" t="s">
        <v>29</v>
      </c>
      <c r="Z3" s="146" t="s">
        <v>43</v>
      </c>
      <c r="AA3" s="146" t="s">
        <v>44</v>
      </c>
      <c r="AB3" s="145" t="s">
        <v>45</v>
      </c>
      <c r="AC3" s="145" t="s">
        <v>46</v>
      </c>
      <c r="AD3" s="145" t="s">
        <v>47</v>
      </c>
      <c r="AE3" s="145" t="s">
        <v>48</v>
      </c>
      <c r="AF3" s="145" t="s">
        <v>49</v>
      </c>
      <c r="AG3" s="145" t="s">
        <v>50</v>
      </c>
      <c r="AH3" s="146" t="s">
        <v>1695</v>
      </c>
      <c r="AI3" s="146" t="s">
        <v>52</v>
      </c>
      <c r="AJ3" s="146" t="s">
        <v>53</v>
      </c>
    </row>
    <row r="4" spans="1:52" ht="15.6" x14ac:dyDescent="0.3">
      <c r="A4" s="127" t="s">
        <v>1696</v>
      </c>
      <c r="B4" s="132" t="s">
        <v>1697</v>
      </c>
      <c r="C4" s="128">
        <v>121.26</v>
      </c>
      <c r="D4" s="128">
        <v>83.26</v>
      </c>
      <c r="E4" s="128">
        <v>24.16</v>
      </c>
      <c r="F4" s="128">
        <v>26.48</v>
      </c>
      <c r="G4" s="128">
        <v>31.98</v>
      </c>
      <c r="H4" s="128">
        <v>44.28</v>
      </c>
      <c r="I4" s="128">
        <v>42.58</v>
      </c>
      <c r="J4" s="128">
        <v>16.48</v>
      </c>
      <c r="K4" s="128">
        <v>8.27</v>
      </c>
      <c r="L4" s="128">
        <v>4.0199999999999996</v>
      </c>
      <c r="M4" s="128">
        <v>40.25</v>
      </c>
      <c r="N4" s="128">
        <v>23.67</v>
      </c>
      <c r="O4" s="128">
        <v>19.32</v>
      </c>
      <c r="P4" s="128">
        <v>5.64</v>
      </c>
      <c r="Q4" s="128">
        <v>3.77</v>
      </c>
      <c r="R4" s="128">
        <v>4.9000000000000004</v>
      </c>
      <c r="S4" s="128">
        <v>7.1</v>
      </c>
      <c r="T4" s="128">
        <v>5.33</v>
      </c>
      <c r="U4" s="129">
        <v>12.39</v>
      </c>
      <c r="V4" s="129">
        <v>6.4</v>
      </c>
      <c r="W4" s="129">
        <v>6.52</v>
      </c>
      <c r="X4" s="129">
        <v>5</v>
      </c>
      <c r="Y4" s="129">
        <v>7.66</v>
      </c>
      <c r="Z4" s="6"/>
      <c r="AA4" s="6"/>
      <c r="AB4" s="128">
        <v>7.51</v>
      </c>
      <c r="AC4" s="128">
        <v>4.66</v>
      </c>
      <c r="AD4" s="128">
        <v>7.76</v>
      </c>
      <c r="AE4" s="6">
        <v>4.72</v>
      </c>
      <c r="AF4" s="128">
        <v>12.64</v>
      </c>
      <c r="AG4" s="128">
        <v>9.74</v>
      </c>
      <c r="AH4" s="129">
        <v>4.95</v>
      </c>
      <c r="AI4" s="6">
        <v>3.39</v>
      </c>
      <c r="AJ4" s="6">
        <v>3.13</v>
      </c>
    </row>
    <row r="5" spans="1:52" ht="15.6" x14ac:dyDescent="0.3">
      <c r="A5" s="127" t="s">
        <v>1698</v>
      </c>
      <c r="B5" s="132" t="s">
        <v>1697</v>
      </c>
      <c r="C5" s="128">
        <v>135.09</v>
      </c>
      <c r="D5" s="128">
        <v>94.47</v>
      </c>
      <c r="E5" s="128">
        <v>28.25</v>
      </c>
      <c r="F5" s="128">
        <v>31.07</v>
      </c>
      <c r="G5" s="128">
        <v>33.22</v>
      </c>
      <c r="H5" s="128">
        <v>51.47</v>
      </c>
      <c r="I5" s="128">
        <v>47.03</v>
      </c>
      <c r="J5" s="128">
        <v>19.27</v>
      </c>
      <c r="K5" s="128">
        <v>11.09</v>
      </c>
      <c r="L5" s="128">
        <v>5.72</v>
      </c>
      <c r="M5" s="128">
        <v>44.69</v>
      </c>
      <c r="N5" s="128">
        <v>26.99</v>
      </c>
      <c r="O5" s="128">
        <v>20.3</v>
      </c>
      <c r="P5" s="128">
        <v>7.39</v>
      </c>
      <c r="Q5" s="128">
        <v>4.28</v>
      </c>
      <c r="R5" s="128">
        <v>5.32</v>
      </c>
      <c r="S5" s="128">
        <v>7.9</v>
      </c>
      <c r="T5" s="128">
        <v>5.95</v>
      </c>
      <c r="U5" s="129">
        <v>13.22</v>
      </c>
      <c r="V5" s="129">
        <v>7.67</v>
      </c>
      <c r="W5" s="129">
        <v>6.19</v>
      </c>
      <c r="X5" s="129">
        <v>4.97</v>
      </c>
      <c r="Y5" s="129">
        <v>6.65</v>
      </c>
      <c r="Z5" s="6"/>
      <c r="AA5" s="6"/>
      <c r="AB5" s="128">
        <v>8.1999999999999993</v>
      </c>
      <c r="AC5" s="128">
        <v>4.43</v>
      </c>
      <c r="AD5" s="128">
        <v>8.4600000000000009</v>
      </c>
      <c r="AE5" s="6">
        <v>4.4800000000000004</v>
      </c>
      <c r="AF5" s="128">
        <v>14.01</v>
      </c>
      <c r="AG5" s="128">
        <v>9.66</v>
      </c>
      <c r="AH5" s="129">
        <v>5.03</v>
      </c>
      <c r="AI5" s="6">
        <v>3.69</v>
      </c>
      <c r="AJ5" s="6">
        <v>3.76</v>
      </c>
    </row>
    <row r="6" spans="1:52" ht="15.6" x14ac:dyDescent="0.3">
      <c r="A6" s="127" t="s">
        <v>1699</v>
      </c>
      <c r="B6" s="132" t="s">
        <v>1697</v>
      </c>
      <c r="C6" s="128">
        <v>124.28</v>
      </c>
      <c r="D6" s="128">
        <v>86.34</v>
      </c>
      <c r="E6" s="128">
        <v>22.57</v>
      </c>
      <c r="F6" s="128">
        <v>27.3</v>
      </c>
      <c r="G6" s="128">
        <v>32.47</v>
      </c>
      <c r="H6" s="128">
        <v>47.18</v>
      </c>
      <c r="I6" s="128">
        <v>40.78</v>
      </c>
      <c r="J6" s="128">
        <v>15.15</v>
      </c>
      <c r="K6" s="128">
        <v>9.2200000000000006</v>
      </c>
      <c r="L6" s="128">
        <v>4.0599999999999996</v>
      </c>
      <c r="M6" s="128">
        <v>40.86</v>
      </c>
      <c r="N6" s="128">
        <v>24.31</v>
      </c>
      <c r="O6" s="128">
        <v>19.68</v>
      </c>
      <c r="P6" s="128">
        <v>5.61</v>
      </c>
      <c r="Q6" s="128">
        <v>4.4400000000000004</v>
      </c>
      <c r="R6" s="128">
        <v>4.2699999999999996</v>
      </c>
      <c r="S6" s="128">
        <v>6.06</v>
      </c>
      <c r="T6" s="128">
        <v>5.51</v>
      </c>
      <c r="U6" s="129">
        <v>11.16</v>
      </c>
      <c r="V6" s="129">
        <v>5.7</v>
      </c>
      <c r="W6" s="129">
        <v>6.71</v>
      </c>
      <c r="X6" s="129">
        <v>5.05</v>
      </c>
      <c r="Y6" s="129">
        <v>7.67</v>
      </c>
      <c r="Z6" s="6"/>
      <c r="AA6" s="6"/>
      <c r="AB6" s="128">
        <v>7.2</v>
      </c>
      <c r="AC6" s="128">
        <v>4.26</v>
      </c>
      <c r="AD6" s="128">
        <v>7.79</v>
      </c>
      <c r="AE6" s="6">
        <v>4</v>
      </c>
      <c r="AF6" s="128">
        <v>12.22</v>
      </c>
      <c r="AG6" s="128">
        <v>8.77</v>
      </c>
      <c r="AH6" s="129">
        <v>4.5599999999999996</v>
      </c>
      <c r="AI6" s="6">
        <v>4.53</v>
      </c>
      <c r="AJ6" s="6">
        <v>3.63</v>
      </c>
    </row>
    <row r="7" spans="1:52" ht="15.6" x14ac:dyDescent="0.3">
      <c r="A7" s="130" t="s">
        <v>1700</v>
      </c>
      <c r="B7" s="132" t="s">
        <v>1697</v>
      </c>
      <c r="C7" s="128">
        <v>141.85</v>
      </c>
      <c r="D7" s="128">
        <v>96.6</v>
      </c>
      <c r="E7" s="128">
        <v>27.7</v>
      </c>
      <c r="F7" s="128">
        <v>32.549999999999997</v>
      </c>
      <c r="G7" s="128">
        <v>38.5</v>
      </c>
      <c r="H7" s="128">
        <v>52.65</v>
      </c>
      <c r="I7" s="128">
        <v>45.75</v>
      </c>
      <c r="J7" s="128">
        <v>20.55</v>
      </c>
      <c r="K7" s="128">
        <v>9.9499999999999993</v>
      </c>
      <c r="L7" s="128">
        <v>6.5</v>
      </c>
      <c r="M7" s="128">
        <v>44.8</v>
      </c>
      <c r="N7" s="128">
        <v>25.3</v>
      </c>
      <c r="O7" s="128">
        <v>19</v>
      </c>
      <c r="P7" s="128">
        <v>8.15</v>
      </c>
      <c r="Q7" s="128">
        <v>4.9000000000000004</v>
      </c>
      <c r="R7" s="128">
        <v>5.55</v>
      </c>
      <c r="S7" s="128">
        <v>8.35</v>
      </c>
      <c r="T7" s="128">
        <v>5.95</v>
      </c>
      <c r="U7" s="129">
        <v>15.05</v>
      </c>
      <c r="V7" s="129">
        <v>7.9</v>
      </c>
      <c r="W7" s="129">
        <v>7.55</v>
      </c>
      <c r="X7" s="129">
        <v>5.7</v>
      </c>
      <c r="Y7" s="129">
        <v>8</v>
      </c>
      <c r="Z7" s="6">
        <v>7.65</v>
      </c>
      <c r="AA7" s="6">
        <v>4.4000000000000004</v>
      </c>
      <c r="AB7" s="128">
        <v>8.5</v>
      </c>
      <c r="AC7" s="128">
        <v>4.75</v>
      </c>
      <c r="AD7" s="128">
        <v>9.65</v>
      </c>
      <c r="AE7" s="6">
        <v>4.6500000000000004</v>
      </c>
      <c r="AF7" s="128">
        <v>14.7</v>
      </c>
      <c r="AG7" s="128">
        <v>10.4</v>
      </c>
      <c r="AH7" s="129">
        <v>5.5</v>
      </c>
      <c r="AI7" s="6">
        <v>4.45</v>
      </c>
      <c r="AJ7" s="6">
        <v>4.0999999999999996</v>
      </c>
    </row>
    <row r="8" spans="1:52" ht="15.6" x14ac:dyDescent="0.3">
      <c r="A8" s="130" t="s">
        <v>1701</v>
      </c>
      <c r="B8" s="132" t="s">
        <v>1697</v>
      </c>
      <c r="C8" s="131">
        <v>128.03</v>
      </c>
      <c r="D8" s="131">
        <v>88.38</v>
      </c>
      <c r="E8" s="128">
        <v>24.32</v>
      </c>
      <c r="F8" s="128">
        <v>29.25</v>
      </c>
      <c r="G8" s="128">
        <v>34.61</v>
      </c>
      <c r="H8" s="128">
        <v>49.51</v>
      </c>
      <c r="I8" s="128">
        <v>43.05</v>
      </c>
      <c r="J8" s="128">
        <v>19.96</v>
      </c>
      <c r="K8" s="128">
        <v>9.3000000000000007</v>
      </c>
      <c r="L8" s="128">
        <v>5.3</v>
      </c>
      <c r="M8" s="128">
        <v>42.36</v>
      </c>
      <c r="N8" s="128">
        <v>25.41</v>
      </c>
      <c r="O8" s="128">
        <v>19.32</v>
      </c>
      <c r="P8" s="128">
        <v>7.09</v>
      </c>
      <c r="Q8" s="128">
        <v>4.24</v>
      </c>
      <c r="R8" s="128">
        <v>5.0999999999999996</v>
      </c>
      <c r="S8" s="128">
        <v>7.4</v>
      </c>
      <c r="T8" s="128">
        <v>5.42</v>
      </c>
      <c r="U8" s="129">
        <v>12.67</v>
      </c>
      <c r="V8" s="129">
        <v>6.96</v>
      </c>
      <c r="W8" s="129">
        <v>7.73</v>
      </c>
      <c r="X8" s="129">
        <v>5.1100000000000003</v>
      </c>
      <c r="Y8" s="129">
        <v>8.31</v>
      </c>
      <c r="Z8" s="6">
        <v>6.8</v>
      </c>
      <c r="AA8" s="6">
        <v>3.76</v>
      </c>
      <c r="AB8" s="128">
        <v>7.94</v>
      </c>
      <c r="AC8" s="128">
        <v>4.34</v>
      </c>
      <c r="AD8" s="128">
        <v>9.0500000000000007</v>
      </c>
      <c r="AE8" s="6">
        <v>4.21</v>
      </c>
      <c r="AF8" s="128">
        <v>13.34</v>
      </c>
      <c r="AG8" s="128">
        <v>9.86</v>
      </c>
      <c r="AH8" s="129">
        <v>4.96</v>
      </c>
      <c r="AI8" s="6">
        <v>3.56</v>
      </c>
      <c r="AJ8" s="6">
        <v>3.75</v>
      </c>
    </row>
    <row r="9" spans="1:52" ht="15.6" x14ac:dyDescent="0.3">
      <c r="A9" s="130" t="s">
        <v>1702</v>
      </c>
      <c r="B9" s="132" t="s">
        <v>1697</v>
      </c>
      <c r="C9" s="128">
        <v>133.87</v>
      </c>
      <c r="D9" s="128">
        <v>93.03</v>
      </c>
      <c r="E9" s="128">
        <v>23.57</v>
      </c>
      <c r="F9" s="128">
        <v>29.16</v>
      </c>
      <c r="G9" s="128">
        <v>34.729999999999997</v>
      </c>
      <c r="H9" s="128">
        <v>49.46</v>
      </c>
      <c r="I9" s="128">
        <v>43.79</v>
      </c>
      <c r="J9" s="128">
        <v>22.31</v>
      </c>
      <c r="K9" s="128">
        <v>10.72</v>
      </c>
      <c r="L9" s="128">
        <v>6.52</v>
      </c>
      <c r="M9" s="128" t="s">
        <v>56</v>
      </c>
      <c r="N9" s="128"/>
      <c r="O9" s="128"/>
      <c r="P9" s="128"/>
      <c r="Q9" s="128">
        <v>4.09</v>
      </c>
      <c r="R9" s="128">
        <v>5.21</v>
      </c>
      <c r="S9" s="109">
        <v>7.22</v>
      </c>
      <c r="T9" s="109">
        <v>5.5</v>
      </c>
      <c r="U9" s="6">
        <v>13.42</v>
      </c>
      <c r="V9" s="6">
        <v>7.08</v>
      </c>
      <c r="W9" s="6">
        <v>8.4</v>
      </c>
      <c r="X9" s="6">
        <v>5.49</v>
      </c>
      <c r="Y9" s="6">
        <v>8.01</v>
      </c>
      <c r="Z9" s="6"/>
      <c r="AA9" s="6"/>
      <c r="AB9" s="128"/>
      <c r="AC9" s="128"/>
      <c r="AD9" s="128"/>
      <c r="AE9" s="6"/>
      <c r="AF9" s="128"/>
      <c r="AG9" s="128"/>
      <c r="AH9" s="129"/>
      <c r="AI9" s="6"/>
      <c r="AJ9" s="6"/>
    </row>
    <row r="10" spans="1:52" ht="15.6" x14ac:dyDescent="0.3">
      <c r="A10" s="130" t="s">
        <v>1703</v>
      </c>
      <c r="B10" s="133" t="s">
        <v>1704</v>
      </c>
      <c r="C10" s="128">
        <v>138.1</v>
      </c>
      <c r="D10" s="128">
        <v>95.5</v>
      </c>
      <c r="E10" s="128">
        <v>24.45</v>
      </c>
      <c r="F10" s="128">
        <v>29.3</v>
      </c>
      <c r="G10" s="128">
        <v>32.4</v>
      </c>
      <c r="H10" s="128">
        <v>51.6</v>
      </c>
      <c r="I10" s="128">
        <v>46.7</v>
      </c>
      <c r="J10" s="128">
        <v>19.95</v>
      </c>
      <c r="K10" s="128">
        <v>10.95</v>
      </c>
      <c r="L10" s="128">
        <v>5.3</v>
      </c>
      <c r="M10" s="128">
        <v>44.15</v>
      </c>
      <c r="N10" s="128">
        <v>24.6</v>
      </c>
      <c r="O10" s="128">
        <v>20.65</v>
      </c>
      <c r="P10" s="128">
        <v>7.4</v>
      </c>
      <c r="Q10" s="128">
        <v>4.4000000000000004</v>
      </c>
      <c r="R10" s="128">
        <v>5.15</v>
      </c>
      <c r="S10" s="128">
        <v>8.4</v>
      </c>
      <c r="T10" s="128">
        <v>6.2</v>
      </c>
      <c r="U10" s="129">
        <v>10.25</v>
      </c>
      <c r="V10" s="129">
        <v>6.8</v>
      </c>
      <c r="W10" s="129">
        <v>8.25</v>
      </c>
      <c r="X10" s="129">
        <v>5.0999999999999996</v>
      </c>
      <c r="Y10" s="129">
        <v>8.1</v>
      </c>
      <c r="Z10" s="6">
        <v>7.45</v>
      </c>
      <c r="AA10" s="6">
        <v>3.85</v>
      </c>
      <c r="AB10" s="128">
        <v>8.6</v>
      </c>
      <c r="AC10" s="128">
        <v>4.3499999999999996</v>
      </c>
      <c r="AD10" s="128">
        <v>9.9</v>
      </c>
      <c r="AE10" s="6">
        <v>4.45</v>
      </c>
      <c r="AF10" s="128">
        <v>13.8</v>
      </c>
      <c r="AG10" s="128">
        <v>9.8000000000000007</v>
      </c>
      <c r="AH10" s="129">
        <v>5.2</v>
      </c>
      <c r="AI10" s="6">
        <v>4.2</v>
      </c>
      <c r="AJ10" s="6">
        <v>4.0999999999999996</v>
      </c>
    </row>
    <row r="11" spans="1:52" ht="15.6" x14ac:dyDescent="0.3">
      <c r="A11" s="44" t="s">
        <v>144</v>
      </c>
      <c r="B11" s="45"/>
      <c r="C11" s="47">
        <f t="shared" ref="C11:AJ11" si="0">AVERAGE(C4:C10)</f>
        <v>131.78285714285715</v>
      </c>
      <c r="D11" s="47">
        <f t="shared" si="0"/>
        <v>91.082857142857151</v>
      </c>
      <c r="E11" s="47">
        <f t="shared" si="0"/>
        <v>25.002857142857142</v>
      </c>
      <c r="F11" s="47">
        <f t="shared" si="0"/>
        <v>29.30142857142857</v>
      </c>
      <c r="G11" s="47">
        <f t="shared" si="0"/>
        <v>33.987142857142864</v>
      </c>
      <c r="H11" s="47">
        <f t="shared" si="0"/>
        <v>49.45</v>
      </c>
      <c r="I11" s="47">
        <f t="shared" si="0"/>
        <v>44.24</v>
      </c>
      <c r="J11" s="47">
        <f t="shared" si="0"/>
        <v>19.095714285714283</v>
      </c>
      <c r="K11" s="47">
        <f t="shared" si="0"/>
        <v>9.9285714285714288</v>
      </c>
      <c r="L11" s="47">
        <f t="shared" si="0"/>
        <v>5.3457142857142852</v>
      </c>
      <c r="M11" s="47">
        <f t="shared" si="0"/>
        <v>42.851666666666659</v>
      </c>
      <c r="N11" s="47">
        <f t="shared" si="0"/>
        <v>25.046666666666667</v>
      </c>
      <c r="O11" s="47">
        <f t="shared" si="0"/>
        <v>19.71166666666667</v>
      </c>
      <c r="P11" s="47">
        <f t="shared" si="0"/>
        <v>6.879999999999999</v>
      </c>
      <c r="Q11" s="47">
        <f t="shared" si="0"/>
        <v>4.3028571428571434</v>
      </c>
      <c r="R11" s="47">
        <f t="shared" si="0"/>
        <v>5.0714285714285712</v>
      </c>
      <c r="S11" s="47">
        <f t="shared" si="0"/>
        <v>7.4899999999999993</v>
      </c>
      <c r="T11" s="47">
        <f t="shared" si="0"/>
        <v>5.694285714285714</v>
      </c>
      <c r="U11" s="47">
        <f t="shared" si="0"/>
        <v>12.594285714285714</v>
      </c>
      <c r="V11" s="47">
        <f t="shared" si="0"/>
        <v>6.93</v>
      </c>
      <c r="W11" s="47">
        <f t="shared" si="0"/>
        <v>7.3357142857142863</v>
      </c>
      <c r="X11" s="47">
        <f t="shared" si="0"/>
        <v>5.2028571428571428</v>
      </c>
      <c r="Y11" s="47">
        <f t="shared" si="0"/>
        <v>7.7714285714285714</v>
      </c>
      <c r="Z11" s="47">
        <f t="shared" si="0"/>
        <v>7.3</v>
      </c>
      <c r="AA11" s="47">
        <f t="shared" si="0"/>
        <v>4.003333333333333</v>
      </c>
      <c r="AB11" s="47">
        <f t="shared" si="0"/>
        <v>7.9916666666666671</v>
      </c>
      <c r="AC11" s="47">
        <f t="shared" si="0"/>
        <v>4.4649999999999999</v>
      </c>
      <c r="AD11" s="47">
        <f t="shared" si="0"/>
        <v>8.7683333333333326</v>
      </c>
      <c r="AE11" s="47">
        <f t="shared" si="0"/>
        <v>4.4183333333333339</v>
      </c>
      <c r="AF11" s="47">
        <f t="shared" si="0"/>
        <v>13.451666666666666</v>
      </c>
      <c r="AG11" s="47">
        <f t="shared" si="0"/>
        <v>9.7050000000000001</v>
      </c>
      <c r="AH11" s="47">
        <f t="shared" si="0"/>
        <v>5.0333333333333332</v>
      </c>
      <c r="AI11" s="47">
        <f t="shared" si="0"/>
        <v>3.9699999999999993</v>
      </c>
      <c r="AJ11" s="47">
        <f t="shared" si="0"/>
        <v>3.7449999999999997</v>
      </c>
    </row>
    <row r="12" spans="1:52" ht="15.6" x14ac:dyDescent="0.3">
      <c r="A12" s="46" t="s">
        <v>96</v>
      </c>
      <c r="B12" s="47"/>
      <c r="C12" s="47">
        <f t="shared" ref="C12:AJ12" si="1">_xlfn.STDEV.S(C4:C10)</f>
        <v>7.5017147246162166</v>
      </c>
      <c r="D12" s="47">
        <f t="shared" si="1"/>
        <v>5.1024723232491702</v>
      </c>
      <c r="E12" s="47">
        <f t="shared" si="1"/>
        <v>2.1320077727009208</v>
      </c>
      <c r="F12" s="47">
        <f t="shared" si="1"/>
        <v>2.068408636056783</v>
      </c>
      <c r="G12" s="47">
        <f t="shared" si="1"/>
        <v>2.2636085813417055</v>
      </c>
      <c r="H12" s="47">
        <f t="shared" si="1"/>
        <v>2.9105669550793705</v>
      </c>
      <c r="I12" s="47">
        <f t="shared" si="1"/>
        <v>2.3259979936936039</v>
      </c>
      <c r="J12" s="47">
        <f t="shared" si="1"/>
        <v>2.4618547015266001</v>
      </c>
      <c r="K12" s="47">
        <f t="shared" si="1"/>
        <v>1.0541256814919899</v>
      </c>
      <c r="L12" s="47">
        <f t="shared" si="1"/>
        <v>1.0219402647718279</v>
      </c>
      <c r="M12" s="47">
        <f t="shared" si="1"/>
        <v>1.9918977550734533</v>
      </c>
      <c r="N12" s="47">
        <f t="shared" si="1"/>
        <v>1.1497941844811466</v>
      </c>
      <c r="O12" s="47">
        <f t="shared" si="1"/>
        <v>0.63888705313745886</v>
      </c>
      <c r="P12" s="47">
        <f t="shared" si="1"/>
        <v>1.0332473082471669</v>
      </c>
      <c r="Q12" s="47">
        <f t="shared" si="1"/>
        <v>0.34605944988851695</v>
      </c>
      <c r="R12" s="47">
        <f t="shared" si="1"/>
        <v>0.40593220170485672</v>
      </c>
      <c r="S12" s="47">
        <f t="shared" si="1"/>
        <v>0.81790382482703072</v>
      </c>
      <c r="T12" s="47">
        <f t="shared" si="1"/>
        <v>0.33320950080778233</v>
      </c>
      <c r="U12" s="47">
        <f t="shared" si="1"/>
        <v>1.5654696541598148</v>
      </c>
      <c r="V12" s="47">
        <f t="shared" si="1"/>
        <v>0.74415500177494376</v>
      </c>
      <c r="W12" s="47">
        <f t="shared" si="1"/>
        <v>0.86982483184560733</v>
      </c>
      <c r="X12" s="47">
        <f t="shared" si="1"/>
        <v>0.27914836471634508</v>
      </c>
      <c r="Y12" s="47">
        <f t="shared" si="1"/>
        <v>0.54581524870077203</v>
      </c>
      <c r="Z12" s="47">
        <f t="shared" si="1"/>
        <v>0.44440972086577973</v>
      </c>
      <c r="AA12" s="47">
        <f t="shared" si="1"/>
        <v>0.34645827069552476</v>
      </c>
      <c r="AB12" s="47">
        <f t="shared" si="1"/>
        <v>0.55376589518195007</v>
      </c>
      <c r="AC12" s="47">
        <f t="shared" si="1"/>
        <v>0.19562719647329216</v>
      </c>
      <c r="AD12" s="47">
        <f t="shared" si="1"/>
        <v>0.91720045064678579</v>
      </c>
      <c r="AE12" s="47">
        <f t="shared" si="1"/>
        <v>0.27125019201222084</v>
      </c>
      <c r="AF12" s="47">
        <f t="shared" si="1"/>
        <v>0.9142957216714217</v>
      </c>
      <c r="AG12" s="47">
        <f t="shared" si="1"/>
        <v>0.52792991959160662</v>
      </c>
      <c r="AH12" s="47">
        <f t="shared" si="1"/>
        <v>0.3104620212951445</v>
      </c>
      <c r="AI12" s="47">
        <f t="shared" si="1"/>
        <v>0.48575714096655925</v>
      </c>
      <c r="AJ12" s="47">
        <f t="shared" si="1"/>
        <v>0.358817502360183</v>
      </c>
    </row>
    <row r="13" spans="1:52" ht="15.6" x14ac:dyDescent="0.3">
      <c r="A13" s="46" t="s">
        <v>97</v>
      </c>
      <c r="B13" s="47"/>
      <c r="C13" s="47">
        <f>(C12/C11)*100</f>
        <v>5.6924814708517815</v>
      </c>
      <c r="D13" s="47">
        <f t="shared" ref="D13:AH13" si="2">(D12/D11)*100</f>
        <v>5.6020117103334783</v>
      </c>
      <c r="E13" s="47">
        <f t="shared" si="2"/>
        <v>8.5270565700528191</v>
      </c>
      <c r="F13" s="47">
        <f t="shared" si="2"/>
        <v>7.059070963091747</v>
      </c>
      <c r="G13" s="47">
        <f t="shared" si="2"/>
        <v>6.6601908576318509</v>
      </c>
      <c r="H13" s="47">
        <f t="shared" si="2"/>
        <v>5.8858785744779984</v>
      </c>
      <c r="I13" s="47">
        <f t="shared" si="2"/>
        <v>5.2576808175714369</v>
      </c>
      <c r="J13" s="47">
        <f t="shared" si="2"/>
        <v>12.892184417360816</v>
      </c>
      <c r="K13" s="47">
        <f t="shared" si="2"/>
        <v>10.617093194883353</v>
      </c>
      <c r="L13" s="47">
        <f t="shared" si="2"/>
        <v>19.117001211658994</v>
      </c>
      <c r="M13" s="47">
        <f t="shared" si="2"/>
        <v>4.6483553850261456</v>
      </c>
      <c r="N13" s="47">
        <f t="shared" si="2"/>
        <v>4.5906076037309544</v>
      </c>
      <c r="O13" s="47">
        <f t="shared" si="2"/>
        <v>3.2411620181151202</v>
      </c>
      <c r="P13" s="47">
        <f t="shared" si="2"/>
        <v>15.01812948033673</v>
      </c>
      <c r="Q13" s="47">
        <f t="shared" si="2"/>
        <v>8.0425502962138733</v>
      </c>
      <c r="R13" s="47">
        <f t="shared" si="2"/>
        <v>8.0042969350253443</v>
      </c>
      <c r="S13" s="47">
        <f t="shared" si="2"/>
        <v>10.919944256702681</v>
      </c>
      <c r="T13" s="47">
        <f t="shared" si="2"/>
        <v>5.8516470287367701</v>
      </c>
      <c r="U13" s="47">
        <f t="shared" si="2"/>
        <v>12.42999952259381</v>
      </c>
      <c r="V13" s="47">
        <f t="shared" si="2"/>
        <v>10.738167413779854</v>
      </c>
      <c r="W13" s="47">
        <f t="shared" si="2"/>
        <v>11.857397902471764</v>
      </c>
      <c r="X13" s="47">
        <f t="shared" si="2"/>
        <v>5.3652898215662148</v>
      </c>
      <c r="Y13" s="47">
        <f t="shared" si="2"/>
        <v>7.0233579796055228</v>
      </c>
      <c r="Z13" s="47">
        <f t="shared" ref="Z13" si="3">(Z12/Z11)*100</f>
        <v>6.0878043954216396</v>
      </c>
      <c r="AA13" s="47">
        <f t="shared" ref="AA13" si="4">(AA12/AA11)*100</f>
        <v>8.65424489664092</v>
      </c>
      <c r="AB13" s="47">
        <f t="shared" si="2"/>
        <v>6.9292917019639217</v>
      </c>
      <c r="AC13" s="47">
        <f t="shared" si="2"/>
        <v>4.3813481852920981</v>
      </c>
      <c r="AD13" s="47">
        <f t="shared" si="2"/>
        <v>10.460373890668533</v>
      </c>
      <c r="AE13" s="47">
        <f t="shared" si="2"/>
        <v>6.1391971032566008</v>
      </c>
      <c r="AF13" s="47">
        <f t="shared" si="2"/>
        <v>6.796895465281291</v>
      </c>
      <c r="AG13" s="47">
        <f t="shared" si="2"/>
        <v>5.4397724841999651</v>
      </c>
      <c r="AH13" s="47">
        <f t="shared" si="2"/>
        <v>6.1681196283803548</v>
      </c>
      <c r="AI13" s="47">
        <f t="shared" ref="AI13" si="5">(AI12/AI11)*100</f>
        <v>12.23569624600905</v>
      </c>
      <c r="AJ13" s="47">
        <f t="shared" ref="AJ13" si="6">(AJ12/AJ11)*100</f>
        <v>9.5812417185629641</v>
      </c>
    </row>
    <row r="14" spans="1:52" ht="15.6" x14ac:dyDescent="0.3">
      <c r="A14" s="46" t="s">
        <v>463</v>
      </c>
      <c r="B14" s="47"/>
      <c r="C14" s="45">
        <f>C13*(1+1/(4*C17))</f>
        <v>5.8957843805250603</v>
      </c>
      <c r="D14" s="45">
        <f t="shared" ref="D14:AH14" si="7">D13*(1+1/(4*D17))</f>
        <v>5.8020835571311027</v>
      </c>
      <c r="E14" s="45">
        <f t="shared" si="7"/>
        <v>8.831594304697564</v>
      </c>
      <c r="F14" s="45">
        <f t="shared" si="7"/>
        <v>7.3111806403450244</v>
      </c>
      <c r="G14" s="45">
        <f t="shared" si="7"/>
        <v>6.8980548168329889</v>
      </c>
      <c r="H14" s="45">
        <f t="shared" si="7"/>
        <v>6.0960885235664986</v>
      </c>
      <c r="I14" s="45">
        <f t="shared" si="7"/>
        <v>5.4454551324847031</v>
      </c>
      <c r="J14" s="45">
        <f t="shared" si="7"/>
        <v>13.352619575123704</v>
      </c>
      <c r="K14" s="45">
        <f t="shared" si="7"/>
        <v>10.996275094700616</v>
      </c>
      <c r="L14" s="45">
        <f t="shared" si="7"/>
        <v>19.799751254932531</v>
      </c>
      <c r="M14" s="45">
        <f t="shared" si="7"/>
        <v>4.8420368594022358</v>
      </c>
      <c r="N14" s="45">
        <f t="shared" si="7"/>
        <v>4.7818829205530777</v>
      </c>
      <c r="O14" s="45">
        <f t="shared" si="7"/>
        <v>3.3762104355365836</v>
      </c>
      <c r="P14" s="45">
        <f t="shared" si="7"/>
        <v>15.643884875350762</v>
      </c>
      <c r="Q14" s="45">
        <f t="shared" si="7"/>
        <v>8.3297842353643698</v>
      </c>
      <c r="R14" s="45">
        <f t="shared" si="7"/>
        <v>8.2901646827048214</v>
      </c>
      <c r="S14" s="45">
        <f t="shared" si="7"/>
        <v>11.309942265870635</v>
      </c>
      <c r="T14" s="45">
        <f t="shared" si="7"/>
        <v>6.0606344226202271</v>
      </c>
      <c r="U14" s="45">
        <f t="shared" si="7"/>
        <v>12.873928076972161</v>
      </c>
      <c r="V14" s="45">
        <f t="shared" si="7"/>
        <v>11.121673392843421</v>
      </c>
      <c r="W14" s="45">
        <f t="shared" si="7"/>
        <v>12.280876398988614</v>
      </c>
      <c r="X14" s="45">
        <f t="shared" si="7"/>
        <v>5.5569073151935804</v>
      </c>
      <c r="Y14" s="45">
        <f t="shared" si="7"/>
        <v>7.2741921931628637</v>
      </c>
      <c r="Z14" s="45">
        <f t="shared" ref="Z14" si="8">Z13*(1+1/(4*Z17))</f>
        <v>6.5951214283734423</v>
      </c>
      <c r="AA14" s="45">
        <f t="shared" ref="AA14" si="9">AA13*(1+1/(4*AA17))</f>
        <v>9.3754319713609959</v>
      </c>
      <c r="AB14" s="45">
        <f t="shared" si="7"/>
        <v>7.2180121895457523</v>
      </c>
      <c r="AC14" s="45">
        <f t="shared" si="7"/>
        <v>4.5639043596792694</v>
      </c>
      <c r="AD14" s="45">
        <f t="shared" si="7"/>
        <v>10.896222802779723</v>
      </c>
      <c r="AE14" s="45">
        <f t="shared" si="7"/>
        <v>6.3949969825589594</v>
      </c>
      <c r="AF14" s="45">
        <f t="shared" si="7"/>
        <v>7.0800994430013455</v>
      </c>
      <c r="AG14" s="45">
        <f t="shared" si="7"/>
        <v>5.6664296710416311</v>
      </c>
      <c r="AH14" s="45">
        <f t="shared" si="7"/>
        <v>6.4251246128962034</v>
      </c>
      <c r="AI14" s="45">
        <f t="shared" ref="AI14" si="10">AI13*(1+1/(4*AI17))</f>
        <v>12.745516922926095</v>
      </c>
      <c r="AJ14" s="45">
        <f t="shared" ref="AJ14" si="11">AJ13*(1+1/(4*AJ17))</f>
        <v>9.9804601235030876</v>
      </c>
    </row>
    <row r="15" spans="1:52" ht="15.6" x14ac:dyDescent="0.3">
      <c r="A15" s="44" t="s">
        <v>141</v>
      </c>
      <c r="B15" s="45"/>
      <c r="C15" s="47">
        <f>MIN(C4:C10)</f>
        <v>121.26</v>
      </c>
      <c r="D15" s="47">
        <f t="shared" ref="D15:AH15" si="12">MIN(D4:D10)</f>
        <v>83.26</v>
      </c>
      <c r="E15" s="47">
        <f t="shared" si="12"/>
        <v>22.57</v>
      </c>
      <c r="F15" s="47">
        <f t="shared" si="12"/>
        <v>26.48</v>
      </c>
      <c r="G15" s="47">
        <f t="shared" si="12"/>
        <v>31.98</v>
      </c>
      <c r="H15" s="47">
        <f t="shared" si="12"/>
        <v>44.28</v>
      </c>
      <c r="I15" s="47">
        <f t="shared" si="12"/>
        <v>40.78</v>
      </c>
      <c r="J15" s="47">
        <f t="shared" si="12"/>
        <v>15.15</v>
      </c>
      <c r="K15" s="47">
        <f t="shared" si="12"/>
        <v>8.27</v>
      </c>
      <c r="L15" s="47">
        <f t="shared" si="12"/>
        <v>4.0199999999999996</v>
      </c>
      <c r="M15" s="47">
        <f t="shared" si="12"/>
        <v>40.25</v>
      </c>
      <c r="N15" s="47">
        <f t="shared" si="12"/>
        <v>23.67</v>
      </c>
      <c r="O15" s="47">
        <f t="shared" si="12"/>
        <v>19</v>
      </c>
      <c r="P15" s="47">
        <f t="shared" si="12"/>
        <v>5.61</v>
      </c>
      <c r="Q15" s="47">
        <f t="shared" si="12"/>
        <v>3.77</v>
      </c>
      <c r="R15" s="47">
        <f t="shared" si="12"/>
        <v>4.2699999999999996</v>
      </c>
      <c r="S15" s="47">
        <f t="shared" si="12"/>
        <v>6.06</v>
      </c>
      <c r="T15" s="47">
        <f t="shared" si="12"/>
        <v>5.33</v>
      </c>
      <c r="U15" s="47">
        <f t="shared" si="12"/>
        <v>10.25</v>
      </c>
      <c r="V15" s="47">
        <f t="shared" si="12"/>
        <v>5.7</v>
      </c>
      <c r="W15" s="47">
        <f t="shared" si="12"/>
        <v>6.19</v>
      </c>
      <c r="X15" s="47">
        <f t="shared" si="12"/>
        <v>4.97</v>
      </c>
      <c r="Y15" s="47">
        <f t="shared" si="12"/>
        <v>6.65</v>
      </c>
      <c r="Z15" s="47">
        <f t="shared" ref="Z15:AA15" si="13">MIN(Z4:Z10)</f>
        <v>6.8</v>
      </c>
      <c r="AA15" s="47">
        <f t="shared" si="13"/>
        <v>3.76</v>
      </c>
      <c r="AB15" s="47">
        <f t="shared" si="12"/>
        <v>7.2</v>
      </c>
      <c r="AC15" s="47">
        <f t="shared" si="12"/>
        <v>4.26</v>
      </c>
      <c r="AD15" s="47">
        <f t="shared" si="12"/>
        <v>7.76</v>
      </c>
      <c r="AE15" s="47">
        <f t="shared" ref="AE15" si="14">MIN(AE4:AE10)</f>
        <v>4</v>
      </c>
      <c r="AF15" s="47">
        <f t="shared" si="12"/>
        <v>12.22</v>
      </c>
      <c r="AG15" s="47">
        <f t="shared" si="12"/>
        <v>8.77</v>
      </c>
      <c r="AH15" s="47">
        <f t="shared" si="12"/>
        <v>4.5599999999999996</v>
      </c>
      <c r="AI15" s="47">
        <f t="shared" ref="AI15:AJ15" si="15">MIN(AI4:AI10)</f>
        <v>3.39</v>
      </c>
      <c r="AJ15" s="47">
        <f t="shared" si="15"/>
        <v>3.13</v>
      </c>
    </row>
    <row r="16" spans="1:52" ht="15.6" x14ac:dyDescent="0.3">
      <c r="A16" s="44" t="s">
        <v>142</v>
      </c>
      <c r="B16" s="45"/>
      <c r="C16" s="47">
        <f>MAX(C4:C10)</f>
        <v>141.85</v>
      </c>
      <c r="D16" s="47">
        <f t="shared" ref="D16:AH16" si="16">MAX(D4:D10)</f>
        <v>96.6</v>
      </c>
      <c r="E16" s="47">
        <f t="shared" si="16"/>
        <v>28.25</v>
      </c>
      <c r="F16" s="47">
        <f t="shared" si="16"/>
        <v>32.549999999999997</v>
      </c>
      <c r="G16" s="47">
        <f t="shared" si="16"/>
        <v>38.5</v>
      </c>
      <c r="H16" s="47">
        <f t="shared" si="16"/>
        <v>52.65</v>
      </c>
      <c r="I16" s="47">
        <f t="shared" si="16"/>
        <v>47.03</v>
      </c>
      <c r="J16" s="47">
        <f t="shared" si="16"/>
        <v>22.31</v>
      </c>
      <c r="K16" s="47">
        <f t="shared" si="16"/>
        <v>11.09</v>
      </c>
      <c r="L16" s="47">
        <f t="shared" si="16"/>
        <v>6.52</v>
      </c>
      <c r="M16" s="47">
        <f t="shared" si="16"/>
        <v>44.8</v>
      </c>
      <c r="N16" s="47">
        <f t="shared" si="16"/>
        <v>26.99</v>
      </c>
      <c r="O16" s="47">
        <f t="shared" si="16"/>
        <v>20.65</v>
      </c>
      <c r="P16" s="47">
        <f t="shared" si="16"/>
        <v>8.15</v>
      </c>
      <c r="Q16" s="47">
        <f t="shared" si="16"/>
        <v>4.9000000000000004</v>
      </c>
      <c r="R16" s="47">
        <f t="shared" si="16"/>
        <v>5.55</v>
      </c>
      <c r="S16" s="47">
        <f t="shared" si="16"/>
        <v>8.4</v>
      </c>
      <c r="T16" s="47">
        <f t="shared" si="16"/>
        <v>6.2</v>
      </c>
      <c r="U16" s="47">
        <f t="shared" si="16"/>
        <v>15.05</v>
      </c>
      <c r="V16" s="47">
        <f t="shared" si="16"/>
        <v>7.9</v>
      </c>
      <c r="W16" s="47">
        <f t="shared" si="16"/>
        <v>8.4</v>
      </c>
      <c r="X16" s="47">
        <f t="shared" si="16"/>
        <v>5.7</v>
      </c>
      <c r="Y16" s="47">
        <f t="shared" si="16"/>
        <v>8.31</v>
      </c>
      <c r="Z16" s="47">
        <f t="shared" ref="Z16:AA16" si="17">MAX(Z4:Z10)</f>
        <v>7.65</v>
      </c>
      <c r="AA16" s="47">
        <f t="shared" si="17"/>
        <v>4.4000000000000004</v>
      </c>
      <c r="AB16" s="47">
        <f t="shared" si="16"/>
        <v>8.6</v>
      </c>
      <c r="AC16" s="47">
        <f t="shared" si="16"/>
        <v>4.75</v>
      </c>
      <c r="AD16" s="47">
        <f t="shared" si="16"/>
        <v>9.9</v>
      </c>
      <c r="AE16" s="47">
        <f t="shared" ref="AE16" si="18">MAX(AE4:AE10)</f>
        <v>4.72</v>
      </c>
      <c r="AF16" s="47">
        <f t="shared" si="16"/>
        <v>14.7</v>
      </c>
      <c r="AG16" s="47">
        <f t="shared" si="16"/>
        <v>10.4</v>
      </c>
      <c r="AH16" s="47">
        <f t="shared" si="16"/>
        <v>5.5</v>
      </c>
      <c r="AI16" s="47">
        <f t="shared" ref="AI16:AJ16" si="19">MAX(AI4:AI10)</f>
        <v>4.53</v>
      </c>
      <c r="AJ16" s="47">
        <f t="shared" si="19"/>
        <v>4.0999999999999996</v>
      </c>
    </row>
    <row r="17" spans="1:36" ht="15.6" x14ac:dyDescent="0.3">
      <c r="A17" s="44" t="s">
        <v>143</v>
      </c>
      <c r="B17" s="45"/>
      <c r="C17" s="47">
        <f>COUNT(C4:C10)</f>
        <v>7</v>
      </c>
      <c r="D17" s="47">
        <f t="shared" ref="D17:AH17" si="20">COUNT(D4:D10)</f>
        <v>7</v>
      </c>
      <c r="E17" s="47">
        <f t="shared" si="20"/>
        <v>7</v>
      </c>
      <c r="F17" s="47">
        <f t="shared" si="20"/>
        <v>7</v>
      </c>
      <c r="G17" s="47">
        <f t="shared" si="20"/>
        <v>7</v>
      </c>
      <c r="H17" s="47">
        <f t="shared" si="20"/>
        <v>7</v>
      </c>
      <c r="I17" s="47">
        <f t="shared" si="20"/>
        <v>7</v>
      </c>
      <c r="J17" s="47">
        <f t="shared" si="20"/>
        <v>7</v>
      </c>
      <c r="K17" s="47">
        <f t="shared" si="20"/>
        <v>7</v>
      </c>
      <c r="L17" s="47">
        <f t="shared" si="20"/>
        <v>7</v>
      </c>
      <c r="M17" s="47">
        <f t="shared" si="20"/>
        <v>6</v>
      </c>
      <c r="N17" s="47">
        <f t="shared" si="20"/>
        <v>6</v>
      </c>
      <c r="O17" s="47">
        <f t="shared" si="20"/>
        <v>6</v>
      </c>
      <c r="P17" s="47">
        <f t="shared" si="20"/>
        <v>6</v>
      </c>
      <c r="Q17" s="47">
        <f t="shared" si="20"/>
        <v>7</v>
      </c>
      <c r="R17" s="47">
        <f t="shared" si="20"/>
        <v>7</v>
      </c>
      <c r="S17" s="47">
        <f t="shared" si="20"/>
        <v>7</v>
      </c>
      <c r="T17" s="47">
        <f t="shared" si="20"/>
        <v>7</v>
      </c>
      <c r="U17" s="47">
        <f t="shared" si="20"/>
        <v>7</v>
      </c>
      <c r="V17" s="47">
        <f t="shared" si="20"/>
        <v>7</v>
      </c>
      <c r="W17" s="47">
        <f t="shared" si="20"/>
        <v>7</v>
      </c>
      <c r="X17" s="47">
        <f t="shared" si="20"/>
        <v>7</v>
      </c>
      <c r="Y17" s="47">
        <f t="shared" si="20"/>
        <v>7</v>
      </c>
      <c r="Z17" s="47">
        <f t="shared" ref="Z17:AA17" si="21">COUNT(Z4:Z10)</f>
        <v>3</v>
      </c>
      <c r="AA17" s="47">
        <f t="shared" si="21"/>
        <v>3</v>
      </c>
      <c r="AB17" s="47">
        <f t="shared" si="20"/>
        <v>6</v>
      </c>
      <c r="AC17" s="47">
        <f t="shared" si="20"/>
        <v>6</v>
      </c>
      <c r="AD17" s="47">
        <f t="shared" si="20"/>
        <v>6</v>
      </c>
      <c r="AE17" s="47">
        <f t="shared" ref="AE17" si="22">COUNT(AE4:AE10)</f>
        <v>6</v>
      </c>
      <c r="AF17" s="47">
        <f t="shared" si="20"/>
        <v>6</v>
      </c>
      <c r="AG17" s="47">
        <f t="shared" si="20"/>
        <v>6</v>
      </c>
      <c r="AH17" s="47">
        <f t="shared" si="20"/>
        <v>6</v>
      </c>
      <c r="AI17" s="47">
        <f t="shared" ref="AI17:AJ17" si="23">COUNT(AI4:AI10)</f>
        <v>6</v>
      </c>
      <c r="AJ17" s="47">
        <f t="shared" si="23"/>
        <v>6</v>
      </c>
    </row>
    <row r="19" spans="1:36" ht="15.6" x14ac:dyDescent="0.3">
      <c r="Z19" s="10"/>
      <c r="AA19" s="10"/>
      <c r="AB19" s="10"/>
      <c r="AC19" s="10"/>
      <c r="AD19" s="10"/>
      <c r="AE19" s="10"/>
      <c r="AF19" s="10"/>
    </row>
    <row r="20" spans="1:36" ht="15.6" x14ac:dyDescent="0.3">
      <c r="Z20" s="10"/>
      <c r="AA20" s="10"/>
      <c r="AB20" s="10"/>
      <c r="AC20" s="10"/>
      <c r="AD20" s="10"/>
      <c r="AE20" s="10"/>
      <c r="AF20" s="10"/>
    </row>
    <row r="21" spans="1:36" ht="15.6" x14ac:dyDescent="0.3">
      <c r="Z21" s="10"/>
      <c r="AA21" s="10"/>
      <c r="AB21" s="10"/>
      <c r="AC21" s="10"/>
      <c r="AD21" s="10"/>
      <c r="AE21" s="10"/>
      <c r="AF21" s="10"/>
    </row>
    <row r="22" spans="1:36" ht="15.6" x14ac:dyDescent="0.3">
      <c r="Z22" s="10"/>
      <c r="AA22" s="10"/>
      <c r="AB22" s="10"/>
      <c r="AC22" s="10"/>
      <c r="AD22" s="10"/>
      <c r="AE22" s="10"/>
      <c r="AF22" s="10"/>
    </row>
    <row r="23" spans="1:36" ht="15.6" x14ac:dyDescent="0.3">
      <c r="Z23" s="10"/>
      <c r="AA23" s="10"/>
      <c r="AB23" s="10"/>
      <c r="AC23" s="10"/>
      <c r="AD23" s="10"/>
      <c r="AE23" s="10"/>
      <c r="AF23" s="10"/>
    </row>
    <row r="24" spans="1:36" ht="15.6" x14ac:dyDescent="0.3">
      <c r="Z24" s="10"/>
      <c r="AA24" s="10"/>
      <c r="AB24" s="10"/>
      <c r="AC24" s="10"/>
      <c r="AD24" s="10"/>
      <c r="AE24" s="10"/>
      <c r="AF24" s="10"/>
    </row>
    <row r="25" spans="1:36" ht="15.6" x14ac:dyDescent="0.3">
      <c r="Z25" s="10"/>
      <c r="AA25" s="10"/>
      <c r="AB25" s="10"/>
      <c r="AC25" s="10"/>
      <c r="AD25" s="10"/>
      <c r="AE25" s="10"/>
      <c r="AF25" s="10"/>
    </row>
    <row r="26" spans="1:36" ht="15.6" x14ac:dyDescent="0.3">
      <c r="P26" s="147"/>
      <c r="Q26" s="147"/>
      <c r="Z26" s="148"/>
      <c r="AA26" s="148"/>
      <c r="AB26" s="148"/>
      <c r="AC26" s="148"/>
      <c r="AD26" s="148"/>
      <c r="AE26" s="148"/>
      <c r="AF26" s="148"/>
    </row>
    <row r="27" spans="1:36" ht="15.6" x14ac:dyDescent="0.3">
      <c r="N27" s="147"/>
      <c r="O27" s="147"/>
      <c r="P27" s="147"/>
      <c r="Q27" s="147"/>
      <c r="Z27" s="148"/>
      <c r="AA27" s="148"/>
      <c r="AB27" s="148"/>
      <c r="AC27" s="148"/>
      <c r="AD27" s="148"/>
      <c r="AE27" s="148"/>
      <c r="AF27" s="1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361"/>
  <sheetViews>
    <sheetView workbookViewId="0">
      <pane xSplit="2" ySplit="2" topLeftCell="C28" activePane="bottomRight" state="frozen"/>
      <selection pane="topRight" activeCell="C1" sqref="C1"/>
      <selection pane="bottomLeft" activeCell="A2" sqref="A2"/>
      <selection pane="bottomRight" activeCell="B38" sqref="B38"/>
    </sheetView>
  </sheetViews>
  <sheetFormatPr baseColWidth="10" defaultColWidth="11.44140625" defaultRowHeight="15.6" x14ac:dyDescent="0.3"/>
  <cols>
    <col min="1" max="1" width="36.109375" style="1" bestFit="1" customWidth="1"/>
    <col min="2" max="2" width="20.33203125" style="2" customWidth="1"/>
    <col min="3" max="3" width="33.44140625" style="1" bestFit="1" customWidth="1"/>
    <col min="4" max="4" width="19.88671875" style="1" bestFit="1" customWidth="1"/>
    <col min="5" max="33" width="9.88671875" style="2" customWidth="1"/>
    <col min="34" max="34" width="9.88671875" style="1" customWidth="1"/>
    <col min="35" max="53" width="9.88671875" style="2" customWidth="1"/>
    <col min="54" max="54" width="9.88671875" style="1" customWidth="1"/>
    <col min="55" max="57" width="9.88671875" style="2" customWidth="1"/>
    <col min="58" max="58" width="25.5546875" style="2" customWidth="1"/>
    <col min="59" max="59" width="11.44140625" style="2"/>
    <col min="60" max="60" width="18.44140625" style="2" customWidth="1"/>
    <col min="61" max="61" width="5.5546875" style="2" customWidth="1"/>
    <col min="62" max="62" width="4.88671875" style="2" customWidth="1"/>
    <col min="63" max="63" width="5.6640625" style="2" customWidth="1"/>
    <col min="64" max="64" width="6.33203125" style="2" customWidth="1"/>
    <col min="65" max="65" width="4.88671875" style="2" customWidth="1"/>
    <col min="66" max="16384" width="11.44140625" style="2"/>
  </cols>
  <sheetData>
    <row r="1" spans="1:69" x14ac:dyDescent="0.3">
      <c r="A1" s="63" t="s">
        <v>1068</v>
      </c>
    </row>
    <row r="2" spans="1:69" s="65" customFormat="1" ht="15.75" customHeight="1" x14ac:dyDescent="0.3">
      <c r="A2" s="67" t="s">
        <v>87</v>
      </c>
      <c r="B2" s="66" t="s">
        <v>199</v>
      </c>
      <c r="C2" s="67" t="s">
        <v>140</v>
      </c>
      <c r="D2" s="67" t="s">
        <v>139</v>
      </c>
      <c r="E2" s="66" t="s">
        <v>13</v>
      </c>
      <c r="F2" s="66" t="s">
        <v>12</v>
      </c>
      <c r="G2" s="66" t="s">
        <v>14</v>
      </c>
      <c r="H2" s="66" t="s">
        <v>15</v>
      </c>
      <c r="I2" s="66" t="s">
        <v>16</v>
      </c>
      <c r="J2" s="66" t="s">
        <v>17</v>
      </c>
      <c r="K2" s="66" t="s">
        <v>18</v>
      </c>
      <c r="L2" s="66" t="s">
        <v>19</v>
      </c>
      <c r="M2" s="66" t="s">
        <v>57</v>
      </c>
      <c r="N2" s="66" t="s">
        <v>20</v>
      </c>
      <c r="O2" s="66" t="s">
        <v>21</v>
      </c>
      <c r="P2" s="66" t="s">
        <v>58</v>
      </c>
      <c r="Q2" s="66" t="s">
        <v>22</v>
      </c>
      <c r="R2" s="66" t="s">
        <v>23</v>
      </c>
      <c r="S2" s="66" t="s">
        <v>24</v>
      </c>
      <c r="T2" s="66" t="s">
        <v>25</v>
      </c>
      <c r="U2" s="66" t="s">
        <v>26</v>
      </c>
      <c r="V2" s="66" t="s">
        <v>27</v>
      </c>
      <c r="W2" s="66" t="s">
        <v>28</v>
      </c>
      <c r="X2" s="66" t="s">
        <v>89</v>
      </c>
      <c r="Y2" s="66" t="s">
        <v>116</v>
      </c>
      <c r="Z2" s="66" t="s">
        <v>90</v>
      </c>
      <c r="AA2" s="66" t="s">
        <v>117</v>
      </c>
      <c r="AB2" s="66" t="s">
        <v>118</v>
      </c>
      <c r="AC2" s="66" t="s">
        <v>29</v>
      </c>
      <c r="AD2" s="66" t="s">
        <v>30</v>
      </c>
      <c r="AE2" s="66" t="s">
        <v>31</v>
      </c>
      <c r="AF2" s="66" t="s">
        <v>32</v>
      </c>
      <c r="AG2" s="66" t="s">
        <v>33</v>
      </c>
      <c r="AH2" s="66" t="s">
        <v>34</v>
      </c>
      <c r="AI2" s="66" t="s">
        <v>35</v>
      </c>
      <c r="AJ2" s="66" t="s">
        <v>36</v>
      </c>
      <c r="AK2" s="66" t="s">
        <v>37</v>
      </c>
      <c r="AL2" s="66" t="s">
        <v>38</v>
      </c>
      <c r="AM2" s="66" t="s">
        <v>39</v>
      </c>
      <c r="AN2" s="66" t="s">
        <v>40</v>
      </c>
      <c r="AO2" s="66" t="s">
        <v>119</v>
      </c>
      <c r="AP2" s="66" t="s">
        <v>41</v>
      </c>
      <c r="AQ2" s="66" t="s">
        <v>42</v>
      </c>
      <c r="AR2" s="66" t="s">
        <v>43</v>
      </c>
      <c r="AS2" s="66" t="s">
        <v>44</v>
      </c>
      <c r="AT2" s="66" t="s">
        <v>45</v>
      </c>
      <c r="AU2" s="66" t="s">
        <v>46</v>
      </c>
      <c r="AV2" s="66" t="s">
        <v>47</v>
      </c>
      <c r="AW2" s="66" t="s">
        <v>48</v>
      </c>
      <c r="AX2" s="66" t="s">
        <v>49</v>
      </c>
      <c r="AY2" s="66" t="s">
        <v>50</v>
      </c>
      <c r="AZ2" s="66" t="s">
        <v>51</v>
      </c>
      <c r="BA2" s="66" t="s">
        <v>156</v>
      </c>
      <c r="BB2" s="66" t="s">
        <v>52</v>
      </c>
      <c r="BC2" s="66" t="s">
        <v>53</v>
      </c>
      <c r="BD2" s="66" t="s">
        <v>54</v>
      </c>
      <c r="BE2" s="66" t="s">
        <v>55</v>
      </c>
      <c r="BF2" s="67" t="s">
        <v>489</v>
      </c>
    </row>
    <row r="3" spans="1:69" x14ac:dyDescent="0.3">
      <c r="A3" s="1" t="s">
        <v>207</v>
      </c>
      <c r="B3" s="3" t="s">
        <v>206</v>
      </c>
      <c r="C3" s="1" t="s">
        <v>259</v>
      </c>
      <c r="D3" s="1" t="s">
        <v>59</v>
      </c>
      <c r="AH3" s="2"/>
      <c r="AX3" s="2">
        <v>30.25</v>
      </c>
      <c r="AY3" s="2">
        <v>21.15</v>
      </c>
      <c r="AZ3" s="2">
        <v>11.7</v>
      </c>
      <c r="BA3" s="2">
        <v>10.6</v>
      </c>
      <c r="BB3" s="2"/>
      <c r="BM3" s="4"/>
      <c r="BN3" s="4"/>
      <c r="BO3" s="4"/>
      <c r="BP3" s="4"/>
      <c r="BQ3" s="4"/>
    </row>
    <row r="4" spans="1:69" x14ac:dyDescent="0.3">
      <c r="A4" s="1" t="s">
        <v>208</v>
      </c>
      <c r="B4" s="3" t="s">
        <v>206</v>
      </c>
      <c r="C4" s="1" t="s">
        <v>258</v>
      </c>
      <c r="D4" s="1" t="s">
        <v>59</v>
      </c>
      <c r="E4" s="2">
        <v>100.5</v>
      </c>
      <c r="N4" s="2">
        <v>12.2</v>
      </c>
      <c r="O4" s="2">
        <v>9.0500000000000007</v>
      </c>
      <c r="S4" s="2">
        <v>12.8</v>
      </c>
      <c r="T4" s="2">
        <v>6.25</v>
      </c>
      <c r="U4" s="2">
        <v>13.95</v>
      </c>
      <c r="V4" s="2">
        <v>7.1</v>
      </c>
      <c r="W4" s="2">
        <v>25.8</v>
      </c>
      <c r="X4" s="2">
        <v>12.6</v>
      </c>
      <c r="Y4" s="2">
        <v>9.98</v>
      </c>
      <c r="Z4" s="2">
        <v>14.6</v>
      </c>
      <c r="AA4" s="2">
        <v>10.25</v>
      </c>
      <c r="AB4" s="2">
        <v>19.8</v>
      </c>
      <c r="AC4" s="2">
        <v>16.170000000000002</v>
      </c>
      <c r="AD4" s="2">
        <v>6.8</v>
      </c>
      <c r="AE4" s="2">
        <v>11.05</v>
      </c>
      <c r="AF4" s="2">
        <v>110.2</v>
      </c>
      <c r="AH4" s="2"/>
      <c r="AM4" s="2">
        <v>12.9</v>
      </c>
      <c r="AN4" s="2">
        <v>9.0500000000000007</v>
      </c>
      <c r="AQ4" s="2" t="s">
        <v>56</v>
      </c>
      <c r="AR4" s="2">
        <v>11.3</v>
      </c>
      <c r="AS4" s="2">
        <v>5.9</v>
      </c>
      <c r="AT4" s="2">
        <v>12.75</v>
      </c>
      <c r="AU4" s="2">
        <v>6.2</v>
      </c>
      <c r="AW4" s="2">
        <v>7.35</v>
      </c>
      <c r="AX4" s="2">
        <v>27.85</v>
      </c>
      <c r="AY4" s="2">
        <v>20.8</v>
      </c>
      <c r="AZ4" s="2">
        <v>11.4</v>
      </c>
      <c r="BA4" s="2">
        <v>10.25</v>
      </c>
      <c r="BB4" s="2">
        <v>9.92</v>
      </c>
      <c r="BC4" s="2">
        <v>7.7</v>
      </c>
      <c r="BD4" s="2">
        <v>4.95</v>
      </c>
      <c r="BE4" s="2">
        <v>4.6500000000000004</v>
      </c>
      <c r="BM4" s="4"/>
      <c r="BN4" s="4"/>
      <c r="BO4" s="4"/>
      <c r="BP4" s="4"/>
      <c r="BQ4" s="4"/>
    </row>
    <row r="5" spans="1:69" x14ac:dyDescent="0.3">
      <c r="A5" s="1" t="s">
        <v>209</v>
      </c>
      <c r="B5" s="3" t="s">
        <v>206</v>
      </c>
      <c r="C5" s="1" t="s">
        <v>253</v>
      </c>
      <c r="D5" s="1" t="s">
        <v>59</v>
      </c>
      <c r="E5" s="2">
        <v>108.45</v>
      </c>
      <c r="F5" s="2">
        <v>34.9</v>
      </c>
      <c r="G5" s="2">
        <v>6.05</v>
      </c>
      <c r="H5" s="2">
        <v>5.6</v>
      </c>
      <c r="I5" s="2">
        <v>7.05</v>
      </c>
      <c r="J5" s="2">
        <v>6.6</v>
      </c>
      <c r="K5" s="2">
        <v>9.6999999999999993</v>
      </c>
      <c r="L5" s="2">
        <v>7</v>
      </c>
      <c r="M5" s="2">
        <v>16.100000000000001</v>
      </c>
      <c r="N5" s="2">
        <v>14</v>
      </c>
      <c r="O5" s="2">
        <v>9.1999999999999993</v>
      </c>
      <c r="P5" s="2">
        <v>27.35</v>
      </c>
      <c r="Q5" s="2">
        <v>8.1999999999999993</v>
      </c>
      <c r="R5" s="2">
        <v>6.2</v>
      </c>
      <c r="S5" s="2">
        <v>13.65</v>
      </c>
      <c r="T5" s="2">
        <v>6.5</v>
      </c>
      <c r="U5" s="2">
        <v>15.6</v>
      </c>
      <c r="V5" s="2">
        <v>7.25</v>
      </c>
      <c r="W5" s="2">
        <v>30.2</v>
      </c>
      <c r="X5" s="2">
        <v>13.85</v>
      </c>
      <c r="Y5" s="2">
        <v>11.45</v>
      </c>
      <c r="Z5" s="2">
        <v>17.399999999999999</v>
      </c>
      <c r="AA5" s="2">
        <v>11.45</v>
      </c>
      <c r="AB5" s="2">
        <v>22.6</v>
      </c>
      <c r="AC5" s="2">
        <v>18</v>
      </c>
      <c r="AD5" s="2">
        <v>8.0500000000000007</v>
      </c>
      <c r="AE5" s="2">
        <v>13.1</v>
      </c>
      <c r="AF5" s="2">
        <v>116.35</v>
      </c>
      <c r="AG5" s="2">
        <v>3.5</v>
      </c>
      <c r="AH5" s="2">
        <v>3.65</v>
      </c>
      <c r="AI5" s="2">
        <v>5.75</v>
      </c>
      <c r="AJ5" s="2">
        <v>5.2</v>
      </c>
      <c r="AK5" s="2">
        <v>6.85</v>
      </c>
      <c r="AL5" s="2">
        <v>6.5</v>
      </c>
      <c r="AM5" s="2">
        <v>14.75</v>
      </c>
      <c r="AN5" s="2">
        <v>9.4499999999999993</v>
      </c>
      <c r="AO5" s="2">
        <v>27.05</v>
      </c>
      <c r="AP5" s="2">
        <v>6.9</v>
      </c>
      <c r="AQ5" s="2">
        <v>5.35</v>
      </c>
      <c r="AR5" s="2">
        <v>12.15</v>
      </c>
      <c r="AS5" s="2">
        <v>6.3</v>
      </c>
      <c r="AT5" s="2">
        <v>14.6</v>
      </c>
      <c r="AU5" s="2">
        <v>6.45</v>
      </c>
      <c r="AV5" s="2">
        <v>15.5</v>
      </c>
      <c r="AW5" s="2">
        <v>8.0500000000000007</v>
      </c>
      <c r="AX5" s="2">
        <v>31.8</v>
      </c>
      <c r="AY5" s="2">
        <v>22.45</v>
      </c>
      <c r="AZ5" s="2">
        <v>12.3</v>
      </c>
      <c r="BA5" s="2">
        <v>10.55</v>
      </c>
      <c r="BB5" s="2">
        <v>11.35</v>
      </c>
      <c r="BC5" s="2">
        <v>8.6999999999999993</v>
      </c>
      <c r="BM5" s="4"/>
      <c r="BN5" s="4"/>
      <c r="BO5" s="4"/>
      <c r="BP5" s="4"/>
      <c r="BQ5" s="4"/>
    </row>
    <row r="6" spans="1:69" x14ac:dyDescent="0.3">
      <c r="A6" s="1" t="s">
        <v>210</v>
      </c>
      <c r="B6" s="3" t="s">
        <v>206</v>
      </c>
      <c r="C6" s="1" t="s">
        <v>260</v>
      </c>
      <c r="D6" s="1" t="s">
        <v>59</v>
      </c>
      <c r="E6" s="19">
        <v>113.7</v>
      </c>
      <c r="F6" s="19">
        <v>36.6</v>
      </c>
      <c r="G6" s="20">
        <v>6.4</v>
      </c>
      <c r="H6" s="20">
        <v>4.25</v>
      </c>
      <c r="I6" s="19">
        <v>4.3</v>
      </c>
      <c r="J6" s="2">
        <v>5.7</v>
      </c>
      <c r="K6" s="2">
        <v>10.3</v>
      </c>
      <c r="L6" s="2">
        <v>7.95</v>
      </c>
      <c r="M6" s="2" t="s">
        <v>56</v>
      </c>
      <c r="N6" s="2">
        <v>14.1</v>
      </c>
      <c r="O6" s="2">
        <v>9</v>
      </c>
      <c r="P6" s="19">
        <v>23.6</v>
      </c>
      <c r="Q6" s="2">
        <v>7.8</v>
      </c>
      <c r="R6" s="2">
        <v>6.3</v>
      </c>
      <c r="S6" s="2">
        <v>14.1</v>
      </c>
      <c r="T6" s="2">
        <v>6.9</v>
      </c>
      <c r="U6" s="2">
        <v>15.5</v>
      </c>
      <c r="V6" s="2">
        <v>8.3000000000000007</v>
      </c>
      <c r="W6" s="2">
        <v>29.8</v>
      </c>
      <c r="X6" s="2">
        <v>14.5</v>
      </c>
      <c r="Y6" s="2">
        <v>12.5</v>
      </c>
      <c r="Z6" s="21">
        <v>19.100000000000001</v>
      </c>
      <c r="AA6" s="2">
        <v>12.7</v>
      </c>
      <c r="AB6" s="2">
        <v>24.2</v>
      </c>
      <c r="AC6" s="21">
        <v>22.3</v>
      </c>
      <c r="AD6" s="2">
        <v>8.3000000000000007</v>
      </c>
      <c r="AE6" s="2">
        <v>13.6</v>
      </c>
      <c r="AG6" s="19">
        <v>4.5</v>
      </c>
      <c r="AH6" s="19">
        <v>3.5</v>
      </c>
      <c r="AI6" s="19">
        <v>6.05</v>
      </c>
      <c r="AJ6" s="19">
        <v>4.4000000000000004</v>
      </c>
      <c r="AK6" s="2">
        <v>6.7</v>
      </c>
      <c r="AL6" s="2">
        <v>5.4</v>
      </c>
      <c r="AM6" s="2">
        <v>14.4</v>
      </c>
      <c r="AN6" s="2">
        <v>9.9</v>
      </c>
      <c r="AO6" s="19">
        <v>24.4</v>
      </c>
      <c r="AP6" s="2">
        <v>6.9</v>
      </c>
      <c r="AQ6" s="2">
        <v>4.9000000000000004</v>
      </c>
      <c r="AR6" s="2">
        <v>12.7</v>
      </c>
      <c r="AS6" s="2">
        <v>6.6</v>
      </c>
      <c r="AT6" s="2">
        <v>14.3</v>
      </c>
      <c r="AU6" s="2">
        <v>6.8</v>
      </c>
      <c r="AV6" s="2">
        <v>17.5</v>
      </c>
      <c r="AW6" s="2">
        <v>8.5</v>
      </c>
      <c r="BB6" s="2"/>
      <c r="BF6" s="54"/>
      <c r="BM6" s="4"/>
      <c r="BN6" s="4"/>
      <c r="BO6" s="4"/>
      <c r="BP6" s="4"/>
      <c r="BQ6" s="4"/>
    </row>
    <row r="7" spans="1:69" x14ac:dyDescent="0.3">
      <c r="A7" s="1" t="s">
        <v>506</v>
      </c>
      <c r="B7" s="3" t="s">
        <v>206</v>
      </c>
      <c r="C7" s="1" t="s">
        <v>255</v>
      </c>
      <c r="D7" s="1" t="s">
        <v>59</v>
      </c>
      <c r="E7" s="19">
        <v>105.7</v>
      </c>
      <c r="N7" s="19">
        <v>15.2</v>
      </c>
      <c r="O7" s="2" t="s">
        <v>56</v>
      </c>
      <c r="Q7" s="2">
        <v>6.7</v>
      </c>
      <c r="R7" s="2">
        <v>5.25</v>
      </c>
      <c r="S7" s="2">
        <v>13.6</v>
      </c>
      <c r="T7" s="2">
        <v>6.15</v>
      </c>
      <c r="U7" s="2">
        <v>15.25</v>
      </c>
      <c r="V7" s="2">
        <v>6.65</v>
      </c>
      <c r="W7" s="2">
        <v>27.7</v>
      </c>
      <c r="X7" s="19">
        <v>11.05</v>
      </c>
      <c r="Y7" s="2">
        <v>9.3000000000000007</v>
      </c>
      <c r="Z7" s="2">
        <v>15.9</v>
      </c>
      <c r="AA7" s="2">
        <v>11.4</v>
      </c>
      <c r="AB7" s="2" t="s">
        <v>56</v>
      </c>
      <c r="AC7" s="2" t="s">
        <v>56</v>
      </c>
      <c r="AD7" s="2">
        <v>7.05</v>
      </c>
      <c r="AE7" s="2">
        <v>10.08</v>
      </c>
      <c r="AH7" s="2"/>
      <c r="AL7" s="2" t="s">
        <v>56</v>
      </c>
      <c r="AM7" s="19">
        <v>14.9</v>
      </c>
      <c r="AN7" s="2" t="s">
        <v>56</v>
      </c>
      <c r="AR7" s="2" t="s">
        <v>56</v>
      </c>
      <c r="AS7" s="2" t="s">
        <v>56</v>
      </c>
      <c r="AT7" s="5">
        <v>13.45</v>
      </c>
      <c r="AU7" s="5">
        <v>6.4</v>
      </c>
      <c r="AV7" s="5">
        <v>15.65</v>
      </c>
      <c r="AW7" s="5">
        <v>7.7</v>
      </c>
      <c r="AX7" s="2">
        <v>29.45</v>
      </c>
      <c r="AY7" s="2">
        <v>22.75</v>
      </c>
      <c r="AZ7" s="2">
        <v>11.4</v>
      </c>
      <c r="BA7" s="2">
        <v>10.35</v>
      </c>
      <c r="BB7" s="2">
        <v>11.85</v>
      </c>
      <c r="BC7" s="2">
        <v>8.1</v>
      </c>
      <c r="BM7" s="4"/>
      <c r="BN7" s="4"/>
      <c r="BO7" s="4"/>
      <c r="BP7" s="4"/>
      <c r="BQ7" s="4"/>
    </row>
    <row r="8" spans="1:69" x14ac:dyDescent="0.3">
      <c r="A8" s="1" t="s">
        <v>211</v>
      </c>
      <c r="B8" s="3" t="s">
        <v>206</v>
      </c>
      <c r="C8" s="1" t="s">
        <v>256</v>
      </c>
      <c r="D8" s="1" t="s">
        <v>59</v>
      </c>
      <c r="E8" s="2">
        <v>110.8</v>
      </c>
      <c r="F8" s="2">
        <v>35.6</v>
      </c>
      <c r="G8" s="2">
        <v>5.5</v>
      </c>
      <c r="H8" s="2">
        <v>4.3499999999999996</v>
      </c>
      <c r="I8" s="2">
        <v>7.4</v>
      </c>
      <c r="J8" s="2">
        <v>5.85</v>
      </c>
      <c r="K8" s="2">
        <v>9.5</v>
      </c>
      <c r="L8" s="2">
        <v>8.18</v>
      </c>
      <c r="M8" s="2">
        <v>15.3</v>
      </c>
      <c r="N8" s="2">
        <v>14.5</v>
      </c>
      <c r="O8" s="2">
        <v>9.5</v>
      </c>
      <c r="P8" s="19">
        <v>25.3</v>
      </c>
      <c r="Q8" s="2">
        <v>8.0500000000000007</v>
      </c>
      <c r="R8" s="2">
        <v>7.2</v>
      </c>
      <c r="S8" s="2">
        <v>14.05</v>
      </c>
      <c r="T8" s="2">
        <v>6.8</v>
      </c>
      <c r="U8" s="2">
        <v>15.4</v>
      </c>
      <c r="V8" s="2">
        <v>7.6</v>
      </c>
      <c r="W8" s="2">
        <v>30.05</v>
      </c>
      <c r="X8" s="2">
        <v>14.8</v>
      </c>
      <c r="Y8" s="2">
        <v>11.2</v>
      </c>
      <c r="Z8" s="2">
        <v>16.8</v>
      </c>
      <c r="AA8" s="2">
        <v>11.55</v>
      </c>
      <c r="AB8" s="2">
        <v>22.66</v>
      </c>
      <c r="AC8" s="2">
        <v>17.5</v>
      </c>
      <c r="AD8" s="2">
        <v>8.1</v>
      </c>
      <c r="AE8" s="2">
        <v>11.9</v>
      </c>
      <c r="AF8" s="2">
        <v>115.5</v>
      </c>
      <c r="AG8" s="2">
        <v>4.3499999999999996</v>
      </c>
      <c r="AH8" s="2">
        <v>2.95</v>
      </c>
      <c r="AI8" s="2">
        <v>5.4</v>
      </c>
      <c r="AJ8" s="2">
        <v>4.5999999999999996</v>
      </c>
      <c r="AK8" s="2">
        <v>6.6</v>
      </c>
      <c r="AL8" s="2">
        <v>6.1</v>
      </c>
      <c r="AM8" s="2">
        <v>15.05</v>
      </c>
      <c r="AN8" s="2">
        <v>10</v>
      </c>
      <c r="AO8" s="2">
        <v>24.1</v>
      </c>
      <c r="AP8" s="2">
        <v>6.6</v>
      </c>
      <c r="AQ8" s="2">
        <v>5.4</v>
      </c>
      <c r="AR8" s="2">
        <v>12.4</v>
      </c>
      <c r="AS8" s="2">
        <v>6.8</v>
      </c>
      <c r="AT8" s="2">
        <v>14.7</v>
      </c>
      <c r="AU8" s="19">
        <v>6.4</v>
      </c>
      <c r="AV8" s="2">
        <v>17.3</v>
      </c>
      <c r="AW8" s="2">
        <v>8.4</v>
      </c>
      <c r="AX8" s="2">
        <v>30.95</v>
      </c>
      <c r="AY8" s="2">
        <v>22.6</v>
      </c>
      <c r="AZ8" s="2">
        <v>12.25</v>
      </c>
      <c r="BA8" s="2">
        <v>10.9</v>
      </c>
      <c r="BB8" s="19">
        <v>11.9</v>
      </c>
      <c r="BC8" s="19">
        <v>8.1999999999999993</v>
      </c>
      <c r="BM8" s="4"/>
      <c r="BN8" s="4"/>
      <c r="BO8" s="4"/>
      <c r="BP8" s="4"/>
      <c r="BQ8" s="4"/>
    </row>
    <row r="9" spans="1:69" x14ac:dyDescent="0.3">
      <c r="A9" s="1" t="s">
        <v>280</v>
      </c>
      <c r="B9" s="3" t="s">
        <v>206</v>
      </c>
      <c r="C9" s="1" t="s">
        <v>261</v>
      </c>
      <c r="D9" s="1" t="s">
        <v>59</v>
      </c>
      <c r="G9" s="5"/>
      <c r="I9" s="19">
        <v>6.8</v>
      </c>
      <c r="J9" s="19">
        <v>3.6</v>
      </c>
      <c r="K9" s="19">
        <v>10.3</v>
      </c>
      <c r="L9" s="19">
        <v>6.8</v>
      </c>
      <c r="N9" s="2" t="s">
        <v>56</v>
      </c>
      <c r="O9" s="2" t="s">
        <v>56</v>
      </c>
      <c r="Q9" s="2">
        <v>7.2</v>
      </c>
      <c r="R9" s="2">
        <v>5.9</v>
      </c>
      <c r="S9" s="2">
        <v>12.4</v>
      </c>
      <c r="T9" s="2">
        <v>6.1</v>
      </c>
      <c r="U9" s="21">
        <v>13.21</v>
      </c>
      <c r="V9" s="2">
        <v>6.9</v>
      </c>
      <c r="W9" s="2">
        <v>26.95</v>
      </c>
      <c r="X9" s="19">
        <v>13.05</v>
      </c>
      <c r="Y9" s="2">
        <v>9.6999999999999993</v>
      </c>
      <c r="Z9" s="2">
        <v>16.5</v>
      </c>
      <c r="AA9" s="2">
        <v>11.2</v>
      </c>
      <c r="AB9" s="2">
        <v>21</v>
      </c>
      <c r="AC9" s="2">
        <v>18.149999999999999</v>
      </c>
      <c r="AH9" s="2"/>
      <c r="AI9" s="19">
        <v>5.75</v>
      </c>
      <c r="AJ9" s="19">
        <v>3.2</v>
      </c>
      <c r="AK9" s="19">
        <v>6.35</v>
      </c>
      <c r="AL9" s="19">
        <v>4.05</v>
      </c>
      <c r="AR9" s="2">
        <v>11.7</v>
      </c>
      <c r="AS9" s="2">
        <v>5.95</v>
      </c>
      <c r="AT9" s="2">
        <v>12.75</v>
      </c>
      <c r="AU9" s="2">
        <v>6</v>
      </c>
      <c r="AV9" s="2">
        <v>14.95</v>
      </c>
      <c r="AW9" s="2">
        <v>7.35</v>
      </c>
      <c r="AX9" s="19">
        <v>28.48</v>
      </c>
      <c r="AY9" s="2">
        <v>21.95</v>
      </c>
      <c r="AZ9" s="2">
        <v>11.3</v>
      </c>
      <c r="BA9" s="19">
        <v>10.25</v>
      </c>
      <c r="BB9" s="2">
        <v>11.39</v>
      </c>
      <c r="BC9" s="2">
        <v>8.8000000000000007</v>
      </c>
      <c r="BD9" s="2">
        <v>6.4</v>
      </c>
      <c r="BE9" s="2">
        <v>5.5</v>
      </c>
      <c r="BF9" s="5"/>
      <c r="BM9" s="4"/>
      <c r="BN9" s="4"/>
      <c r="BO9" s="4"/>
      <c r="BP9" s="4"/>
      <c r="BQ9" s="4"/>
    </row>
    <row r="10" spans="1:69" x14ac:dyDescent="0.3">
      <c r="AH10" s="2"/>
      <c r="BB10" s="2"/>
      <c r="BF10" s="5"/>
      <c r="BM10" s="11"/>
      <c r="BN10" s="11"/>
      <c r="BO10" s="11"/>
      <c r="BP10" s="11"/>
      <c r="BQ10" s="11"/>
    </row>
    <row r="11" spans="1:69" x14ac:dyDescent="0.3">
      <c r="A11" s="44" t="s">
        <v>144</v>
      </c>
      <c r="B11" s="45"/>
      <c r="C11" s="44"/>
      <c r="D11" s="44"/>
      <c r="E11" s="45">
        <f t="shared" ref="E11:AJ11" si="0">AVERAGE(E3:E9)</f>
        <v>107.83</v>
      </c>
      <c r="F11" s="45">
        <f t="shared" si="0"/>
        <v>35.699999999999996</v>
      </c>
      <c r="G11" s="45">
        <f t="shared" si="0"/>
        <v>5.9833333333333334</v>
      </c>
      <c r="H11" s="45">
        <f t="shared" si="0"/>
        <v>4.7333333333333334</v>
      </c>
      <c r="I11" s="45">
        <f t="shared" si="0"/>
        <v>6.3875000000000002</v>
      </c>
      <c r="J11" s="45">
        <f t="shared" si="0"/>
        <v>5.4375</v>
      </c>
      <c r="K11" s="45">
        <f t="shared" si="0"/>
        <v>9.9499999999999993</v>
      </c>
      <c r="L11" s="45">
        <f t="shared" si="0"/>
        <v>7.4824999999999999</v>
      </c>
      <c r="M11" s="45">
        <f t="shared" si="0"/>
        <v>15.700000000000001</v>
      </c>
      <c r="N11" s="45">
        <f t="shared" si="0"/>
        <v>14</v>
      </c>
      <c r="O11" s="45">
        <f t="shared" si="0"/>
        <v>9.1875</v>
      </c>
      <c r="P11" s="45">
        <f t="shared" si="0"/>
        <v>25.416666666666668</v>
      </c>
      <c r="Q11" s="45">
        <f t="shared" si="0"/>
        <v>7.5900000000000007</v>
      </c>
      <c r="R11" s="45">
        <f t="shared" si="0"/>
        <v>6.17</v>
      </c>
      <c r="S11" s="45">
        <f t="shared" si="0"/>
        <v>13.433333333333335</v>
      </c>
      <c r="T11" s="45">
        <f t="shared" si="0"/>
        <v>6.4499999999999993</v>
      </c>
      <c r="U11" s="45">
        <f t="shared" si="0"/>
        <v>14.818333333333333</v>
      </c>
      <c r="V11" s="45">
        <f t="shared" si="0"/>
        <v>7.3</v>
      </c>
      <c r="W11" s="45">
        <f t="shared" si="0"/>
        <v>28.416666666666668</v>
      </c>
      <c r="X11" s="45">
        <f t="shared" si="0"/>
        <v>13.308333333333332</v>
      </c>
      <c r="Y11" s="45">
        <f t="shared" si="0"/>
        <v>10.688333333333334</v>
      </c>
      <c r="Z11" s="45">
        <f t="shared" si="0"/>
        <v>16.716666666666665</v>
      </c>
      <c r="AA11" s="45">
        <f t="shared" si="0"/>
        <v>11.424999999999999</v>
      </c>
      <c r="AB11" s="45">
        <f t="shared" si="0"/>
        <v>22.052</v>
      </c>
      <c r="AC11" s="45">
        <f t="shared" si="0"/>
        <v>18.423999999999999</v>
      </c>
      <c r="AD11" s="45">
        <f t="shared" si="0"/>
        <v>7.660000000000001</v>
      </c>
      <c r="AE11" s="45">
        <f t="shared" si="0"/>
        <v>11.946</v>
      </c>
      <c r="AF11" s="45">
        <f t="shared" si="0"/>
        <v>114.01666666666667</v>
      </c>
      <c r="AG11" s="45">
        <f t="shared" si="0"/>
        <v>4.1166666666666663</v>
      </c>
      <c r="AH11" s="45">
        <f t="shared" si="0"/>
        <v>3.3666666666666671</v>
      </c>
      <c r="AI11" s="45">
        <f t="shared" si="0"/>
        <v>5.7375000000000007</v>
      </c>
      <c r="AJ11" s="45">
        <f t="shared" si="0"/>
        <v>4.3500000000000005</v>
      </c>
      <c r="AK11" s="45">
        <f t="shared" ref="AK11:BE11" si="1">AVERAGE(AK3:AK9)</f>
        <v>6.625</v>
      </c>
      <c r="AL11" s="45">
        <f t="shared" si="1"/>
        <v>5.5125000000000002</v>
      </c>
      <c r="AM11" s="45">
        <f t="shared" si="1"/>
        <v>14.4</v>
      </c>
      <c r="AN11" s="45">
        <f t="shared" si="1"/>
        <v>9.6</v>
      </c>
      <c r="AO11" s="45">
        <f t="shared" si="1"/>
        <v>25.183333333333337</v>
      </c>
      <c r="AP11" s="45">
        <f t="shared" si="1"/>
        <v>6.8</v>
      </c>
      <c r="AQ11" s="45">
        <f t="shared" si="1"/>
        <v>5.2166666666666668</v>
      </c>
      <c r="AR11" s="45">
        <f t="shared" si="1"/>
        <v>12.05</v>
      </c>
      <c r="AS11" s="45">
        <f t="shared" si="1"/>
        <v>6.31</v>
      </c>
      <c r="AT11" s="45">
        <f t="shared" si="1"/>
        <v>13.758333333333335</v>
      </c>
      <c r="AU11" s="45">
        <f t="shared" si="1"/>
        <v>6.375</v>
      </c>
      <c r="AV11" s="45">
        <f t="shared" si="1"/>
        <v>16.18</v>
      </c>
      <c r="AW11" s="45">
        <f t="shared" si="1"/>
        <v>7.8916666666666666</v>
      </c>
      <c r="AX11" s="45">
        <f t="shared" si="1"/>
        <v>29.796666666666667</v>
      </c>
      <c r="AY11" s="45">
        <f t="shared" si="1"/>
        <v>21.95</v>
      </c>
      <c r="AZ11" s="45">
        <f t="shared" si="1"/>
        <v>11.725000000000001</v>
      </c>
      <c r="BA11" s="45">
        <f t="shared" si="1"/>
        <v>10.483333333333333</v>
      </c>
      <c r="BB11" s="45">
        <f t="shared" si="1"/>
        <v>11.282</v>
      </c>
      <c r="BC11" s="45">
        <f t="shared" si="1"/>
        <v>8.3000000000000007</v>
      </c>
      <c r="BD11" s="45">
        <f t="shared" si="1"/>
        <v>5.6750000000000007</v>
      </c>
      <c r="BE11" s="45">
        <f t="shared" si="1"/>
        <v>5.0750000000000002</v>
      </c>
      <c r="BF11" s="5"/>
      <c r="BM11" s="11"/>
      <c r="BN11" s="11"/>
      <c r="BO11" s="11"/>
      <c r="BP11" s="11"/>
      <c r="BQ11" s="11"/>
    </row>
    <row r="12" spans="1:69" s="52" customFormat="1" x14ac:dyDescent="0.3">
      <c r="A12" s="46" t="s">
        <v>96</v>
      </c>
      <c r="B12" s="47"/>
      <c r="C12" s="46"/>
      <c r="D12" s="46"/>
      <c r="E12" s="47">
        <f t="shared" ref="E12:AJ12" si="2">_xlfn.STDEV.S(E3:E9)</f>
        <v>5.047969888975171</v>
      </c>
      <c r="F12" s="47">
        <f t="shared" si="2"/>
        <v>0.85440037453175444</v>
      </c>
      <c r="G12" s="47">
        <f t="shared" si="2"/>
        <v>0.45368858629387349</v>
      </c>
      <c r="H12" s="47">
        <f t="shared" si="2"/>
        <v>0.7522189397597866</v>
      </c>
      <c r="I12" s="47">
        <f t="shared" si="2"/>
        <v>1.4132556975532291</v>
      </c>
      <c r="J12" s="47">
        <f t="shared" si="2"/>
        <v>1.2867109232457754</v>
      </c>
      <c r="K12" s="47">
        <f t="shared" si="2"/>
        <v>0.41231056256176662</v>
      </c>
      <c r="L12" s="47">
        <f t="shared" si="2"/>
        <v>0.68402607162787787</v>
      </c>
      <c r="M12" s="47">
        <f t="shared" si="2"/>
        <v>0.56568542494923857</v>
      </c>
      <c r="N12" s="47">
        <f t="shared" si="2"/>
        <v>1.1113055385446435</v>
      </c>
      <c r="O12" s="47">
        <f t="shared" si="2"/>
        <v>0.22499999999999984</v>
      </c>
      <c r="P12" s="47">
        <f t="shared" si="2"/>
        <v>1.8777202489543892</v>
      </c>
      <c r="Q12" s="47">
        <f t="shared" si="2"/>
        <v>0.626897120746299</v>
      </c>
      <c r="R12" s="47">
        <f t="shared" si="2"/>
        <v>0.70675313936338313</v>
      </c>
      <c r="S12" s="47">
        <f t="shared" si="2"/>
        <v>0.68823445617512236</v>
      </c>
      <c r="T12" s="47">
        <f t="shared" si="2"/>
        <v>0.3405877273185281</v>
      </c>
      <c r="U12" s="47">
        <f t="shared" si="2"/>
        <v>0.99409087445095601</v>
      </c>
      <c r="V12" s="47">
        <f t="shared" si="2"/>
        <v>0.58566201857385303</v>
      </c>
      <c r="W12" s="47">
        <f t="shared" si="2"/>
        <v>1.8586733620156788</v>
      </c>
      <c r="X12" s="47">
        <f t="shared" si="2"/>
        <v>1.3861517473446645</v>
      </c>
      <c r="Y12" s="47">
        <f t="shared" si="2"/>
        <v>1.2271987070831853</v>
      </c>
      <c r="Z12" s="47">
        <f t="shared" si="2"/>
        <v>1.5065412927187452</v>
      </c>
      <c r="AA12" s="47">
        <f t="shared" si="2"/>
        <v>0.78405994668775147</v>
      </c>
      <c r="AB12" s="47">
        <f t="shared" si="2"/>
        <v>1.6927846880214856</v>
      </c>
      <c r="AC12" s="47">
        <f t="shared" si="2"/>
        <v>2.3028525788682197</v>
      </c>
      <c r="AD12" s="47">
        <f t="shared" si="2"/>
        <v>0.68319104209584047</v>
      </c>
      <c r="AE12" s="47">
        <f t="shared" si="2"/>
        <v>1.4451920287629723</v>
      </c>
      <c r="AF12" s="47">
        <f t="shared" si="2"/>
        <v>3.3325415726339123</v>
      </c>
      <c r="AG12" s="47">
        <f t="shared" si="2"/>
        <v>0.53928965624544967</v>
      </c>
      <c r="AH12" s="47">
        <f t="shared" si="2"/>
        <v>0.36855573979159956</v>
      </c>
      <c r="AI12" s="47">
        <f t="shared" si="2"/>
        <v>0.26575364531836604</v>
      </c>
      <c r="AJ12" s="47">
        <f t="shared" si="2"/>
        <v>0.83864970836060815</v>
      </c>
      <c r="AK12" s="47">
        <f t="shared" ref="AK12:BE12" si="3">_xlfn.STDEV.S(AK3:AK9)</f>
        <v>0.21015867021530824</v>
      </c>
      <c r="AL12" s="47">
        <f t="shared" si="3"/>
        <v>1.0757749144996183</v>
      </c>
      <c r="AM12" s="47">
        <f t="shared" si="3"/>
        <v>0.87249641833075742</v>
      </c>
      <c r="AN12" s="47">
        <f t="shared" si="3"/>
        <v>0.43779751788545646</v>
      </c>
      <c r="AO12" s="47">
        <f t="shared" si="3"/>
        <v>1.6235249715767646</v>
      </c>
      <c r="AP12" s="47">
        <f t="shared" si="3"/>
        <v>0.17320508075688815</v>
      </c>
      <c r="AQ12" s="47">
        <f t="shared" si="3"/>
        <v>0.2753785273643049</v>
      </c>
      <c r="AR12" s="47">
        <f t="shared" si="3"/>
        <v>0.556776436283002</v>
      </c>
      <c r="AS12" s="47">
        <f t="shared" si="3"/>
        <v>0.39433488306260683</v>
      </c>
      <c r="AT12" s="47">
        <f t="shared" si="3"/>
        <v>0.8963351307779176</v>
      </c>
      <c r="AU12" s="47">
        <f t="shared" si="3"/>
        <v>0.26786190471957744</v>
      </c>
      <c r="AV12" s="47">
        <f t="shared" si="3"/>
        <v>1.1459712038266934</v>
      </c>
      <c r="AW12" s="47">
        <f t="shared" si="3"/>
        <v>0.50538764000187708</v>
      </c>
      <c r="AX12" s="47">
        <f t="shared" si="3"/>
        <v>1.496150616303942</v>
      </c>
      <c r="AY12" s="47">
        <f t="shared" si="3"/>
        <v>0.80932070281193247</v>
      </c>
      <c r="AZ12" s="47">
        <f t="shared" si="3"/>
        <v>0.4469339996017308</v>
      </c>
      <c r="BA12" s="47">
        <f t="shared" si="3"/>
        <v>0.25232254490367434</v>
      </c>
      <c r="BB12" s="47">
        <f t="shared" si="3"/>
        <v>0.80247741401238215</v>
      </c>
      <c r="BC12" s="47">
        <f t="shared" si="3"/>
        <v>0.45276925690687092</v>
      </c>
      <c r="BD12" s="47">
        <f t="shared" si="3"/>
        <v>1.0253048327204919</v>
      </c>
      <c r="BE12" s="47">
        <f t="shared" si="3"/>
        <v>0.6010407640085651</v>
      </c>
      <c r="BF12" s="51"/>
      <c r="BM12" s="53"/>
      <c r="BN12" s="53"/>
      <c r="BO12" s="53"/>
      <c r="BP12" s="53"/>
      <c r="BQ12" s="53"/>
    </row>
    <row r="13" spans="1:69" s="52" customFormat="1" ht="16.2" thickBot="1" x14ac:dyDescent="0.35">
      <c r="A13" s="46" t="s">
        <v>97</v>
      </c>
      <c r="B13" s="47"/>
      <c r="C13" s="46"/>
      <c r="D13" s="46"/>
      <c r="E13" s="47">
        <f>(E12/E11)*100</f>
        <v>4.6814150876149228</v>
      </c>
      <c r="F13" s="47">
        <f t="shared" ref="F13:BE13" si="4">(F12/F11)*100</f>
        <v>2.3932783600329257</v>
      </c>
      <c r="G13" s="47">
        <f t="shared" si="4"/>
        <v>7.5825390466942642</v>
      </c>
      <c r="H13" s="47">
        <f t="shared" si="4"/>
        <v>15.891949431544788</v>
      </c>
      <c r="I13" s="47">
        <f t="shared" si="4"/>
        <v>22.1253338168803</v>
      </c>
      <c r="J13" s="47">
        <f t="shared" si="4"/>
        <v>23.663649163140697</v>
      </c>
      <c r="K13" s="47">
        <f t="shared" si="4"/>
        <v>4.1438247493644891</v>
      </c>
      <c r="L13" s="47">
        <f t="shared" si="4"/>
        <v>9.1416782041814617</v>
      </c>
      <c r="M13" s="47">
        <f t="shared" si="4"/>
        <v>3.6030918786575703</v>
      </c>
      <c r="N13" s="47">
        <f t="shared" si="4"/>
        <v>7.9378967038903108</v>
      </c>
      <c r="O13" s="47">
        <f t="shared" si="4"/>
        <v>2.448979591836733</v>
      </c>
      <c r="P13" s="47">
        <f t="shared" si="4"/>
        <v>7.3877517991648105</v>
      </c>
      <c r="Q13" s="47">
        <f t="shared" si="4"/>
        <v>8.2595141073293679</v>
      </c>
      <c r="R13" s="47">
        <f t="shared" si="4"/>
        <v>11.454670005889515</v>
      </c>
      <c r="S13" s="47">
        <f t="shared" si="4"/>
        <v>5.1233334206584784</v>
      </c>
      <c r="T13" s="47">
        <f t="shared" si="4"/>
        <v>5.2804298809074126</v>
      </c>
      <c r="U13" s="47">
        <f t="shared" si="4"/>
        <v>6.7085201290133121</v>
      </c>
      <c r="V13" s="47">
        <f t="shared" si="4"/>
        <v>8.0227673777240138</v>
      </c>
      <c r="W13" s="47">
        <f t="shared" si="4"/>
        <v>6.5407860246886056</v>
      </c>
      <c r="X13" s="47">
        <f t="shared" si="4"/>
        <v>10.41566748161301</v>
      </c>
      <c r="Y13" s="47">
        <f t="shared" si="4"/>
        <v>11.481665745359599</v>
      </c>
      <c r="Z13" s="47">
        <f t="shared" si="4"/>
        <v>9.0122111229436399</v>
      </c>
      <c r="AA13" s="47">
        <f t="shared" si="4"/>
        <v>6.8626691176170818</v>
      </c>
      <c r="AB13" s="47">
        <f t="shared" si="4"/>
        <v>7.6763317976668137</v>
      </c>
      <c r="AC13" s="47">
        <f t="shared" si="4"/>
        <v>12.499199841881349</v>
      </c>
      <c r="AD13" s="47">
        <f t="shared" si="4"/>
        <v>8.9189431083007875</v>
      </c>
      <c r="AE13" s="47">
        <f t="shared" si="4"/>
        <v>12.097706585995081</v>
      </c>
      <c r="AF13" s="47">
        <f t="shared" si="4"/>
        <v>2.9228547633099655</v>
      </c>
      <c r="AG13" s="47">
        <f t="shared" si="4"/>
        <v>13.100153593006874</v>
      </c>
      <c r="AH13" s="47">
        <f t="shared" si="4"/>
        <v>10.947200191829689</v>
      </c>
      <c r="AI13" s="47">
        <f t="shared" si="4"/>
        <v>4.6318718138277299</v>
      </c>
      <c r="AJ13" s="47">
        <f t="shared" si="4"/>
        <v>19.279303640473749</v>
      </c>
      <c r="AK13" s="47">
        <f t="shared" si="4"/>
        <v>3.1722063428725771</v>
      </c>
      <c r="AL13" s="47">
        <f t="shared" si="4"/>
        <v>19.51519119273684</v>
      </c>
      <c r="AM13" s="47">
        <f t="shared" si="4"/>
        <v>6.0590029050747045</v>
      </c>
      <c r="AN13" s="47">
        <f t="shared" si="4"/>
        <v>4.5603908113068377</v>
      </c>
      <c r="AO13" s="47">
        <f t="shared" si="4"/>
        <v>6.4468231829653107</v>
      </c>
      <c r="AP13" s="47">
        <f t="shared" si="4"/>
        <v>2.5471335405424731</v>
      </c>
      <c r="AQ13" s="47">
        <f t="shared" si="4"/>
        <v>5.2788216108173458</v>
      </c>
      <c r="AR13" s="47">
        <f t="shared" si="4"/>
        <v>4.6205513384481494</v>
      </c>
      <c r="AS13" s="47">
        <f t="shared" si="4"/>
        <v>6.2493642323709482</v>
      </c>
      <c r="AT13" s="47">
        <f t="shared" si="4"/>
        <v>6.5148525556238708</v>
      </c>
      <c r="AU13" s="47">
        <f t="shared" si="4"/>
        <v>4.2017553681502342</v>
      </c>
      <c r="AV13" s="47">
        <f t="shared" si="4"/>
        <v>7.0826403203133088</v>
      </c>
      <c r="AW13" s="47">
        <f t="shared" si="4"/>
        <v>6.4040672439519799</v>
      </c>
      <c r="AX13" s="47">
        <f t="shared" si="4"/>
        <v>5.0212013076539055</v>
      </c>
      <c r="AY13" s="47">
        <f t="shared" si="4"/>
        <v>3.6871102633801023</v>
      </c>
      <c r="AZ13" s="47">
        <f t="shared" si="4"/>
        <v>3.811803834556339</v>
      </c>
      <c r="BA13" s="47">
        <f t="shared" si="4"/>
        <v>2.4068923202258286</v>
      </c>
      <c r="BB13" s="47">
        <f t="shared" si="4"/>
        <v>7.1129003192021107</v>
      </c>
      <c r="BC13" s="47">
        <f t="shared" si="4"/>
        <v>5.4550512880345892</v>
      </c>
      <c r="BD13" s="47">
        <f t="shared" si="4"/>
        <v>18.067045510493244</v>
      </c>
      <c r="BE13" s="47">
        <f t="shared" si="4"/>
        <v>11.843167763715567</v>
      </c>
      <c r="BF13" s="51"/>
      <c r="BM13" s="53"/>
      <c r="BN13" s="53"/>
      <c r="BO13" s="53"/>
      <c r="BP13" s="53"/>
      <c r="BQ13" s="53"/>
    </row>
    <row r="14" spans="1:69" s="52" customFormat="1" ht="16.2" thickBot="1" x14ac:dyDescent="0.35">
      <c r="A14" s="46" t="s">
        <v>463</v>
      </c>
      <c r="B14" s="47"/>
      <c r="C14" s="46"/>
      <c r="D14" s="46"/>
      <c r="E14" s="45">
        <f>E13*(1+1/(4*E17))</f>
        <v>4.9154858419956691</v>
      </c>
      <c r="F14" s="45">
        <f t="shared" ref="F14:BE14" si="5">F13*(1+1/(4*F17))</f>
        <v>2.5927182233690025</v>
      </c>
      <c r="G14" s="45">
        <f t="shared" si="5"/>
        <v>8.2144173005854526</v>
      </c>
      <c r="H14" s="45">
        <f t="shared" si="5"/>
        <v>17.216278550840187</v>
      </c>
      <c r="I14" s="45">
        <f t="shared" si="5"/>
        <v>23.508167180435318</v>
      </c>
      <c r="J14" s="45">
        <f t="shared" si="5"/>
        <v>25.14262723583699</v>
      </c>
      <c r="K14" s="45">
        <f t="shared" si="5"/>
        <v>4.4028137961997693</v>
      </c>
      <c r="L14" s="45">
        <f t="shared" si="5"/>
        <v>9.713033091942803</v>
      </c>
      <c r="M14" s="45">
        <f t="shared" si="5"/>
        <v>4.0534783634897664</v>
      </c>
      <c r="N14" s="45">
        <f t="shared" si="5"/>
        <v>8.3347915390848275</v>
      </c>
      <c r="O14" s="45">
        <f t="shared" si="5"/>
        <v>2.6020408163265287</v>
      </c>
      <c r="P14" s="45">
        <f t="shared" si="5"/>
        <v>8.0033977824285447</v>
      </c>
      <c r="Q14" s="45">
        <f t="shared" si="5"/>
        <v>8.6724898126958365</v>
      </c>
      <c r="R14" s="45">
        <f t="shared" si="5"/>
        <v>12.02740350618399</v>
      </c>
      <c r="S14" s="45">
        <f t="shared" si="5"/>
        <v>5.3368056465192488</v>
      </c>
      <c r="T14" s="45">
        <f t="shared" si="5"/>
        <v>5.5004477926118884</v>
      </c>
      <c r="U14" s="45">
        <f t="shared" si="5"/>
        <v>6.9880418010555339</v>
      </c>
      <c r="V14" s="45">
        <f t="shared" si="5"/>
        <v>8.3570493517958475</v>
      </c>
      <c r="W14" s="45">
        <f t="shared" si="5"/>
        <v>6.8133187757172982</v>
      </c>
      <c r="X14" s="45">
        <f t="shared" si="5"/>
        <v>10.849653626680219</v>
      </c>
      <c r="Y14" s="45">
        <f t="shared" si="5"/>
        <v>11.960068484749584</v>
      </c>
      <c r="Z14" s="45">
        <f t="shared" si="5"/>
        <v>9.3877199197329588</v>
      </c>
      <c r="AA14" s="45">
        <f t="shared" si="5"/>
        <v>7.1486136641844604</v>
      </c>
      <c r="AB14" s="45">
        <f t="shared" si="5"/>
        <v>8.0601483875501554</v>
      </c>
      <c r="AC14" s="45">
        <f t="shared" si="5"/>
        <v>13.124159833975417</v>
      </c>
      <c r="AD14" s="45">
        <f t="shared" si="5"/>
        <v>9.3648902637158269</v>
      </c>
      <c r="AE14" s="45">
        <f t="shared" si="5"/>
        <v>12.702591915294835</v>
      </c>
      <c r="AF14" s="45">
        <f t="shared" si="5"/>
        <v>3.1664259935857957</v>
      </c>
      <c r="AG14" s="45">
        <f t="shared" si="5"/>
        <v>14.191833059090779</v>
      </c>
      <c r="AH14" s="45">
        <f t="shared" si="5"/>
        <v>11.859466874482163</v>
      </c>
      <c r="AI14" s="45">
        <f t="shared" si="5"/>
        <v>4.921363802191963</v>
      </c>
      <c r="AJ14" s="45">
        <f t="shared" si="5"/>
        <v>20.484260118003359</v>
      </c>
      <c r="AK14" s="45">
        <f t="shared" si="5"/>
        <v>3.3704692393021132</v>
      </c>
      <c r="AL14" s="45">
        <f t="shared" si="5"/>
        <v>20.734890642282892</v>
      </c>
      <c r="AM14" s="45">
        <f t="shared" si="5"/>
        <v>6.3619530503284398</v>
      </c>
      <c r="AN14" s="45">
        <f t="shared" si="5"/>
        <v>4.8454152370135146</v>
      </c>
      <c r="AO14" s="45">
        <f t="shared" si="5"/>
        <v>6.9840584482124193</v>
      </c>
      <c r="AP14" s="45">
        <f t="shared" si="5"/>
        <v>2.7593946689210123</v>
      </c>
      <c r="AQ14" s="45">
        <f t="shared" si="5"/>
        <v>5.7187234117187913</v>
      </c>
      <c r="AR14" s="45">
        <f t="shared" si="5"/>
        <v>4.8515789053705571</v>
      </c>
      <c r="AS14" s="45">
        <f t="shared" si="5"/>
        <v>6.5618324439894957</v>
      </c>
      <c r="AT14" s="45">
        <f t="shared" si="5"/>
        <v>6.7863047454415328</v>
      </c>
      <c r="AU14" s="45">
        <f t="shared" si="5"/>
        <v>4.3768285084898277</v>
      </c>
      <c r="AV14" s="45">
        <f t="shared" si="5"/>
        <v>7.4367723363289748</v>
      </c>
      <c r="AW14" s="45">
        <f t="shared" si="5"/>
        <v>6.6709033791166465</v>
      </c>
      <c r="AX14" s="45">
        <f t="shared" si="5"/>
        <v>5.2304180288061524</v>
      </c>
      <c r="AY14" s="45">
        <f t="shared" si="5"/>
        <v>3.8407398576876068</v>
      </c>
      <c r="AZ14" s="45">
        <f t="shared" si="5"/>
        <v>3.9706289943295201</v>
      </c>
      <c r="BA14" s="45">
        <f t="shared" si="5"/>
        <v>2.5071795002352384</v>
      </c>
      <c r="BB14" s="45">
        <f t="shared" si="5"/>
        <v>7.4685453351622169</v>
      </c>
      <c r="BC14" s="45">
        <f t="shared" si="5"/>
        <v>5.7278038524363186</v>
      </c>
      <c r="BD14" s="45">
        <f t="shared" si="5"/>
        <v>20.3254261993049</v>
      </c>
      <c r="BE14" s="45">
        <f t="shared" si="5"/>
        <v>13.323563734180013</v>
      </c>
      <c r="BF14" s="149"/>
      <c r="BM14" s="53"/>
      <c r="BN14" s="53"/>
      <c r="BO14" s="53"/>
      <c r="BP14" s="53"/>
      <c r="BQ14" s="53"/>
    </row>
    <row r="15" spans="1:69" ht="16.2" thickBot="1" x14ac:dyDescent="0.35">
      <c r="A15" s="44" t="s">
        <v>141</v>
      </c>
      <c r="B15" s="45"/>
      <c r="C15" s="44"/>
      <c r="D15" s="44"/>
      <c r="E15" s="47">
        <f t="shared" ref="E15:AJ15" si="6">MIN(E3:E9)</f>
        <v>100.5</v>
      </c>
      <c r="F15" s="47">
        <f t="shared" si="6"/>
        <v>34.9</v>
      </c>
      <c r="G15" s="47">
        <f t="shared" si="6"/>
        <v>5.5</v>
      </c>
      <c r="H15" s="47">
        <f t="shared" si="6"/>
        <v>4.25</v>
      </c>
      <c r="I15" s="47">
        <f t="shared" si="6"/>
        <v>4.3</v>
      </c>
      <c r="J15" s="47">
        <f t="shared" si="6"/>
        <v>3.6</v>
      </c>
      <c r="K15" s="47">
        <f t="shared" si="6"/>
        <v>9.5</v>
      </c>
      <c r="L15" s="47">
        <f t="shared" si="6"/>
        <v>6.8</v>
      </c>
      <c r="M15" s="47">
        <f t="shared" si="6"/>
        <v>15.3</v>
      </c>
      <c r="N15" s="47">
        <f t="shared" si="6"/>
        <v>12.2</v>
      </c>
      <c r="O15" s="47">
        <f t="shared" si="6"/>
        <v>9</v>
      </c>
      <c r="P15" s="47">
        <f t="shared" si="6"/>
        <v>23.6</v>
      </c>
      <c r="Q15" s="47">
        <f t="shared" si="6"/>
        <v>6.7</v>
      </c>
      <c r="R15" s="47">
        <f t="shared" si="6"/>
        <v>5.25</v>
      </c>
      <c r="S15" s="47">
        <f t="shared" si="6"/>
        <v>12.4</v>
      </c>
      <c r="T15" s="47">
        <f t="shared" si="6"/>
        <v>6.1</v>
      </c>
      <c r="U15" s="47">
        <f t="shared" si="6"/>
        <v>13.21</v>
      </c>
      <c r="V15" s="47">
        <f t="shared" si="6"/>
        <v>6.65</v>
      </c>
      <c r="W15" s="47">
        <f t="shared" si="6"/>
        <v>25.8</v>
      </c>
      <c r="X15" s="47">
        <f t="shared" si="6"/>
        <v>11.05</v>
      </c>
      <c r="Y15" s="47">
        <f t="shared" si="6"/>
        <v>9.3000000000000007</v>
      </c>
      <c r="Z15" s="47">
        <f t="shared" si="6"/>
        <v>14.6</v>
      </c>
      <c r="AA15" s="47">
        <f t="shared" si="6"/>
        <v>10.25</v>
      </c>
      <c r="AB15" s="47">
        <f t="shared" si="6"/>
        <v>19.8</v>
      </c>
      <c r="AC15" s="47">
        <f t="shared" si="6"/>
        <v>16.170000000000002</v>
      </c>
      <c r="AD15" s="47">
        <f t="shared" si="6"/>
        <v>6.8</v>
      </c>
      <c r="AE15" s="47">
        <f t="shared" si="6"/>
        <v>10.08</v>
      </c>
      <c r="AF15" s="47">
        <f t="shared" si="6"/>
        <v>110.2</v>
      </c>
      <c r="AG15" s="47">
        <f t="shared" si="6"/>
        <v>3.5</v>
      </c>
      <c r="AH15" s="47">
        <f t="shared" si="6"/>
        <v>2.95</v>
      </c>
      <c r="AI15" s="47">
        <f t="shared" si="6"/>
        <v>5.4</v>
      </c>
      <c r="AJ15" s="47">
        <f t="shared" si="6"/>
        <v>3.2</v>
      </c>
      <c r="AK15" s="47">
        <f t="shared" ref="AK15:BE15" si="7">MIN(AK3:AK9)</f>
        <v>6.35</v>
      </c>
      <c r="AL15" s="47">
        <f t="shared" si="7"/>
        <v>4.05</v>
      </c>
      <c r="AM15" s="47">
        <f t="shared" si="7"/>
        <v>12.9</v>
      </c>
      <c r="AN15" s="47">
        <f t="shared" si="7"/>
        <v>9.0500000000000007</v>
      </c>
      <c r="AO15" s="47">
        <f t="shared" si="7"/>
        <v>24.1</v>
      </c>
      <c r="AP15" s="47">
        <f t="shared" si="7"/>
        <v>6.6</v>
      </c>
      <c r="AQ15" s="47">
        <f t="shared" si="7"/>
        <v>4.9000000000000004</v>
      </c>
      <c r="AR15" s="47">
        <f t="shared" si="7"/>
        <v>11.3</v>
      </c>
      <c r="AS15" s="47">
        <f t="shared" si="7"/>
        <v>5.9</v>
      </c>
      <c r="AT15" s="47">
        <f t="shared" si="7"/>
        <v>12.75</v>
      </c>
      <c r="AU15" s="47">
        <f t="shared" si="7"/>
        <v>6</v>
      </c>
      <c r="AV15" s="47">
        <f t="shared" si="7"/>
        <v>14.95</v>
      </c>
      <c r="AW15" s="47">
        <f t="shared" si="7"/>
        <v>7.35</v>
      </c>
      <c r="AX15" s="47">
        <f t="shared" si="7"/>
        <v>27.85</v>
      </c>
      <c r="AY15" s="47">
        <f t="shared" si="7"/>
        <v>20.8</v>
      </c>
      <c r="AZ15" s="47">
        <f t="shared" si="7"/>
        <v>11.3</v>
      </c>
      <c r="BA15" s="47">
        <f t="shared" si="7"/>
        <v>10.25</v>
      </c>
      <c r="BB15" s="47">
        <f t="shared" si="7"/>
        <v>9.92</v>
      </c>
      <c r="BC15" s="47">
        <f t="shared" si="7"/>
        <v>7.7</v>
      </c>
      <c r="BD15" s="47">
        <f t="shared" si="7"/>
        <v>4.95</v>
      </c>
      <c r="BE15" s="47">
        <f t="shared" si="7"/>
        <v>4.6500000000000004</v>
      </c>
      <c r="BF15" s="149"/>
      <c r="BM15" s="11"/>
      <c r="BN15" s="11"/>
      <c r="BO15" s="11"/>
      <c r="BP15" s="11"/>
      <c r="BQ15" s="11"/>
    </row>
    <row r="16" spans="1:69" ht="16.2" thickBot="1" x14ac:dyDescent="0.35">
      <c r="A16" s="44" t="s">
        <v>142</v>
      </c>
      <c r="B16" s="45"/>
      <c r="C16" s="44"/>
      <c r="D16" s="44"/>
      <c r="E16" s="47">
        <f t="shared" ref="E16:AJ16" si="8">MAX(E3:E9)</f>
        <v>113.7</v>
      </c>
      <c r="F16" s="47">
        <f t="shared" si="8"/>
        <v>36.6</v>
      </c>
      <c r="G16" s="47">
        <f t="shared" si="8"/>
        <v>6.4</v>
      </c>
      <c r="H16" s="47">
        <f t="shared" si="8"/>
        <v>5.6</v>
      </c>
      <c r="I16" s="47">
        <f t="shared" si="8"/>
        <v>7.4</v>
      </c>
      <c r="J16" s="47">
        <f t="shared" si="8"/>
        <v>6.6</v>
      </c>
      <c r="K16" s="47">
        <f t="shared" si="8"/>
        <v>10.3</v>
      </c>
      <c r="L16" s="47">
        <f t="shared" si="8"/>
        <v>8.18</v>
      </c>
      <c r="M16" s="47">
        <f t="shared" si="8"/>
        <v>16.100000000000001</v>
      </c>
      <c r="N16" s="47">
        <f t="shared" si="8"/>
        <v>15.2</v>
      </c>
      <c r="O16" s="47">
        <f t="shared" si="8"/>
        <v>9.5</v>
      </c>
      <c r="P16" s="47">
        <f t="shared" si="8"/>
        <v>27.35</v>
      </c>
      <c r="Q16" s="47">
        <f t="shared" si="8"/>
        <v>8.1999999999999993</v>
      </c>
      <c r="R16" s="47">
        <f t="shared" si="8"/>
        <v>7.2</v>
      </c>
      <c r="S16" s="47">
        <f t="shared" si="8"/>
        <v>14.1</v>
      </c>
      <c r="T16" s="47">
        <f t="shared" si="8"/>
        <v>6.9</v>
      </c>
      <c r="U16" s="47">
        <f t="shared" si="8"/>
        <v>15.6</v>
      </c>
      <c r="V16" s="47">
        <f t="shared" si="8"/>
        <v>8.3000000000000007</v>
      </c>
      <c r="W16" s="47">
        <f t="shared" si="8"/>
        <v>30.2</v>
      </c>
      <c r="X16" s="47">
        <f t="shared" si="8"/>
        <v>14.8</v>
      </c>
      <c r="Y16" s="47">
        <f t="shared" si="8"/>
        <v>12.5</v>
      </c>
      <c r="Z16" s="47">
        <f t="shared" si="8"/>
        <v>19.100000000000001</v>
      </c>
      <c r="AA16" s="47">
        <f t="shared" si="8"/>
        <v>12.7</v>
      </c>
      <c r="AB16" s="47">
        <f t="shared" si="8"/>
        <v>24.2</v>
      </c>
      <c r="AC16" s="47">
        <f t="shared" si="8"/>
        <v>22.3</v>
      </c>
      <c r="AD16" s="47">
        <f t="shared" si="8"/>
        <v>8.3000000000000007</v>
      </c>
      <c r="AE16" s="47">
        <f t="shared" si="8"/>
        <v>13.6</v>
      </c>
      <c r="AF16" s="47">
        <f t="shared" si="8"/>
        <v>116.35</v>
      </c>
      <c r="AG16" s="47">
        <f t="shared" si="8"/>
        <v>4.5</v>
      </c>
      <c r="AH16" s="47">
        <f t="shared" si="8"/>
        <v>3.65</v>
      </c>
      <c r="AI16" s="47">
        <f t="shared" si="8"/>
        <v>6.05</v>
      </c>
      <c r="AJ16" s="47">
        <f t="shared" si="8"/>
        <v>5.2</v>
      </c>
      <c r="AK16" s="47">
        <f t="shared" ref="AK16:BE16" si="9">MAX(AK3:AK9)</f>
        <v>6.85</v>
      </c>
      <c r="AL16" s="47">
        <f t="shared" si="9"/>
        <v>6.5</v>
      </c>
      <c r="AM16" s="47">
        <f t="shared" si="9"/>
        <v>15.05</v>
      </c>
      <c r="AN16" s="47">
        <f t="shared" si="9"/>
        <v>10</v>
      </c>
      <c r="AO16" s="47">
        <f t="shared" si="9"/>
        <v>27.05</v>
      </c>
      <c r="AP16" s="47">
        <f t="shared" si="9"/>
        <v>6.9</v>
      </c>
      <c r="AQ16" s="47">
        <f t="shared" si="9"/>
        <v>5.4</v>
      </c>
      <c r="AR16" s="47">
        <f t="shared" si="9"/>
        <v>12.7</v>
      </c>
      <c r="AS16" s="47">
        <f t="shared" si="9"/>
        <v>6.8</v>
      </c>
      <c r="AT16" s="47">
        <f t="shared" si="9"/>
        <v>14.7</v>
      </c>
      <c r="AU16" s="47">
        <f t="shared" si="9"/>
        <v>6.8</v>
      </c>
      <c r="AV16" s="47">
        <f t="shared" si="9"/>
        <v>17.5</v>
      </c>
      <c r="AW16" s="47">
        <f t="shared" si="9"/>
        <v>8.5</v>
      </c>
      <c r="AX16" s="47">
        <f t="shared" si="9"/>
        <v>31.8</v>
      </c>
      <c r="AY16" s="47">
        <f t="shared" si="9"/>
        <v>22.75</v>
      </c>
      <c r="AZ16" s="47">
        <f t="shared" si="9"/>
        <v>12.3</v>
      </c>
      <c r="BA16" s="47">
        <f t="shared" si="9"/>
        <v>10.9</v>
      </c>
      <c r="BB16" s="47">
        <f t="shared" si="9"/>
        <v>11.9</v>
      </c>
      <c r="BC16" s="47">
        <f t="shared" si="9"/>
        <v>8.8000000000000007</v>
      </c>
      <c r="BD16" s="47">
        <f t="shared" si="9"/>
        <v>6.4</v>
      </c>
      <c r="BE16" s="47">
        <f t="shared" si="9"/>
        <v>5.5</v>
      </c>
      <c r="BF16" s="149"/>
      <c r="BM16" s="11"/>
      <c r="BN16" s="11"/>
      <c r="BO16" s="11"/>
      <c r="BP16" s="11"/>
      <c r="BQ16" s="11"/>
    </row>
    <row r="17" spans="1:74" ht="16.2" thickBot="1" x14ac:dyDescent="0.35">
      <c r="A17" s="44" t="s">
        <v>143</v>
      </c>
      <c r="B17" s="45"/>
      <c r="C17" s="44"/>
      <c r="D17" s="44"/>
      <c r="E17" s="47">
        <f>COUNT(E3:E9)</f>
        <v>5</v>
      </c>
      <c r="F17" s="47">
        <f t="shared" ref="F17:BE17" si="10">COUNT(F3:F9)</f>
        <v>3</v>
      </c>
      <c r="G17" s="47">
        <f t="shared" si="10"/>
        <v>3</v>
      </c>
      <c r="H17" s="47">
        <f t="shared" si="10"/>
        <v>3</v>
      </c>
      <c r="I17" s="47">
        <f t="shared" si="10"/>
        <v>4</v>
      </c>
      <c r="J17" s="47">
        <f t="shared" si="10"/>
        <v>4</v>
      </c>
      <c r="K17" s="47">
        <f t="shared" si="10"/>
        <v>4</v>
      </c>
      <c r="L17" s="47">
        <f t="shared" si="10"/>
        <v>4</v>
      </c>
      <c r="M17" s="47">
        <f t="shared" si="10"/>
        <v>2</v>
      </c>
      <c r="N17" s="47">
        <f t="shared" si="10"/>
        <v>5</v>
      </c>
      <c r="O17" s="47">
        <f t="shared" si="10"/>
        <v>4</v>
      </c>
      <c r="P17" s="47">
        <f t="shared" si="10"/>
        <v>3</v>
      </c>
      <c r="Q17" s="47">
        <f t="shared" si="10"/>
        <v>5</v>
      </c>
      <c r="R17" s="47">
        <f t="shared" si="10"/>
        <v>5</v>
      </c>
      <c r="S17" s="47">
        <f t="shared" si="10"/>
        <v>6</v>
      </c>
      <c r="T17" s="47">
        <f t="shared" si="10"/>
        <v>6</v>
      </c>
      <c r="U17" s="47">
        <f t="shared" si="10"/>
        <v>6</v>
      </c>
      <c r="V17" s="47">
        <f t="shared" si="10"/>
        <v>6</v>
      </c>
      <c r="W17" s="47">
        <f t="shared" si="10"/>
        <v>6</v>
      </c>
      <c r="X17" s="47">
        <f t="shared" si="10"/>
        <v>6</v>
      </c>
      <c r="Y17" s="47">
        <f t="shared" si="10"/>
        <v>6</v>
      </c>
      <c r="Z17" s="47">
        <f t="shared" si="10"/>
        <v>6</v>
      </c>
      <c r="AA17" s="47">
        <f t="shared" si="10"/>
        <v>6</v>
      </c>
      <c r="AB17" s="47">
        <f t="shared" si="10"/>
        <v>5</v>
      </c>
      <c r="AC17" s="47">
        <f t="shared" si="10"/>
        <v>5</v>
      </c>
      <c r="AD17" s="47">
        <f t="shared" si="10"/>
        <v>5</v>
      </c>
      <c r="AE17" s="47">
        <f t="shared" si="10"/>
        <v>5</v>
      </c>
      <c r="AF17" s="47">
        <f t="shared" si="10"/>
        <v>3</v>
      </c>
      <c r="AG17" s="47">
        <f t="shared" si="10"/>
        <v>3</v>
      </c>
      <c r="AH17" s="47">
        <f t="shared" si="10"/>
        <v>3</v>
      </c>
      <c r="AI17" s="47">
        <f t="shared" si="10"/>
        <v>4</v>
      </c>
      <c r="AJ17" s="47">
        <f t="shared" si="10"/>
        <v>4</v>
      </c>
      <c r="AK17" s="47">
        <f t="shared" si="10"/>
        <v>4</v>
      </c>
      <c r="AL17" s="47">
        <f t="shared" si="10"/>
        <v>4</v>
      </c>
      <c r="AM17" s="47">
        <f t="shared" si="10"/>
        <v>5</v>
      </c>
      <c r="AN17" s="47">
        <f t="shared" si="10"/>
        <v>4</v>
      </c>
      <c r="AO17" s="47">
        <f t="shared" si="10"/>
        <v>3</v>
      </c>
      <c r="AP17" s="47">
        <f t="shared" si="10"/>
        <v>3</v>
      </c>
      <c r="AQ17" s="47">
        <f t="shared" si="10"/>
        <v>3</v>
      </c>
      <c r="AR17" s="47">
        <f t="shared" si="10"/>
        <v>5</v>
      </c>
      <c r="AS17" s="47">
        <f t="shared" si="10"/>
        <v>5</v>
      </c>
      <c r="AT17" s="47">
        <f t="shared" si="10"/>
        <v>6</v>
      </c>
      <c r="AU17" s="47">
        <f t="shared" si="10"/>
        <v>6</v>
      </c>
      <c r="AV17" s="47">
        <f t="shared" si="10"/>
        <v>5</v>
      </c>
      <c r="AW17" s="47">
        <f t="shared" si="10"/>
        <v>6</v>
      </c>
      <c r="AX17" s="47">
        <f t="shared" si="10"/>
        <v>6</v>
      </c>
      <c r="AY17" s="47">
        <f t="shared" si="10"/>
        <v>6</v>
      </c>
      <c r="AZ17" s="47">
        <f t="shared" si="10"/>
        <v>6</v>
      </c>
      <c r="BA17" s="47">
        <f t="shared" si="10"/>
        <v>6</v>
      </c>
      <c r="BB17" s="47">
        <f t="shared" si="10"/>
        <v>5</v>
      </c>
      <c r="BC17" s="47">
        <f t="shared" si="10"/>
        <v>5</v>
      </c>
      <c r="BD17" s="47">
        <f t="shared" si="10"/>
        <v>2</v>
      </c>
      <c r="BE17" s="47">
        <f t="shared" si="10"/>
        <v>2</v>
      </c>
      <c r="BF17" s="149"/>
      <c r="BM17" s="11"/>
      <c r="BN17" s="11"/>
      <c r="BO17" s="11"/>
      <c r="BP17" s="11"/>
      <c r="BQ17" s="11"/>
    </row>
    <row r="18" spans="1:74" x14ac:dyDescent="0.3">
      <c r="Z18" s="2" t="s">
        <v>56</v>
      </c>
      <c r="AA18" s="2" t="s">
        <v>56</v>
      </c>
      <c r="AB18" s="2" t="s">
        <v>56</v>
      </c>
      <c r="AC18" s="2" t="s">
        <v>56</v>
      </c>
      <c r="AH18" s="2"/>
      <c r="AT18" s="6"/>
      <c r="AU18" s="6"/>
      <c r="AV18" s="6" t="s">
        <v>56</v>
      </c>
      <c r="AW18" s="6" t="s">
        <v>56</v>
      </c>
      <c r="BB18" s="2"/>
      <c r="BF18" s="5"/>
      <c r="BM18" s="11"/>
      <c r="BN18" s="11"/>
      <c r="BO18" s="11"/>
      <c r="BP18" s="11"/>
      <c r="BQ18" s="11"/>
    </row>
    <row r="19" spans="1:74" x14ac:dyDescent="0.3">
      <c r="A19" s="1" t="s">
        <v>213</v>
      </c>
      <c r="B19" s="3" t="s">
        <v>212</v>
      </c>
      <c r="C19" s="1" t="s">
        <v>251</v>
      </c>
      <c r="D19" s="1" t="s">
        <v>91</v>
      </c>
      <c r="AH19" s="2"/>
      <c r="AX19" s="19">
        <v>29.4</v>
      </c>
      <c r="AY19" s="2">
        <v>23.1</v>
      </c>
      <c r="AZ19" s="2">
        <v>11.9</v>
      </c>
      <c r="BB19" s="19">
        <v>9.85</v>
      </c>
      <c r="BC19" s="2">
        <v>8.0500000000000007</v>
      </c>
      <c r="BD19" s="2">
        <v>5.15</v>
      </c>
      <c r="BE19" s="2">
        <v>4.75</v>
      </c>
      <c r="BF19" s="5"/>
    </row>
    <row r="20" spans="1:74" x14ac:dyDescent="0.3">
      <c r="A20" s="1" t="s">
        <v>214</v>
      </c>
      <c r="B20" s="3" t="s">
        <v>212</v>
      </c>
      <c r="C20" s="1" t="s">
        <v>252</v>
      </c>
      <c r="D20" s="1" t="s">
        <v>59</v>
      </c>
      <c r="E20" s="2">
        <v>114.85</v>
      </c>
      <c r="F20" s="2">
        <v>36.299999999999997</v>
      </c>
      <c r="G20" s="2">
        <v>6.1</v>
      </c>
      <c r="H20" s="2">
        <v>4.75</v>
      </c>
      <c r="K20" s="2">
        <v>10.55</v>
      </c>
      <c r="L20" s="2">
        <v>7.7</v>
      </c>
      <c r="M20" s="2">
        <v>14.2</v>
      </c>
      <c r="N20" s="2">
        <v>13.6</v>
      </c>
      <c r="O20" s="2">
        <v>9.9499999999999993</v>
      </c>
      <c r="P20" s="19">
        <v>24.5</v>
      </c>
      <c r="Q20" s="2">
        <v>8.1999999999999993</v>
      </c>
      <c r="R20" s="2">
        <v>6.1</v>
      </c>
      <c r="S20" s="2">
        <v>13.9</v>
      </c>
      <c r="T20" s="2">
        <v>6.7</v>
      </c>
      <c r="U20" s="2">
        <v>15.45</v>
      </c>
      <c r="V20" s="2">
        <v>7.5</v>
      </c>
      <c r="W20" s="2">
        <v>28.1</v>
      </c>
      <c r="X20" s="2">
        <v>14.4</v>
      </c>
      <c r="Y20" s="2">
        <v>11.23</v>
      </c>
      <c r="Z20" s="2">
        <v>17.7</v>
      </c>
      <c r="AA20" s="2">
        <v>12.15</v>
      </c>
      <c r="AB20" s="2">
        <v>22.4</v>
      </c>
      <c r="AC20" s="2">
        <v>19.5</v>
      </c>
      <c r="AD20" s="2">
        <v>8.3000000000000007</v>
      </c>
      <c r="AE20" s="2">
        <v>11.9</v>
      </c>
      <c r="AF20" s="2">
        <v>121.7</v>
      </c>
      <c r="AG20" s="2">
        <v>4.8</v>
      </c>
      <c r="AH20" s="2">
        <v>3.2</v>
      </c>
      <c r="AI20" s="2">
        <v>5.8</v>
      </c>
      <c r="AJ20" s="2">
        <v>4.75</v>
      </c>
      <c r="AK20" s="2">
        <v>6.8</v>
      </c>
      <c r="AL20" s="2">
        <v>5.75</v>
      </c>
      <c r="AM20" s="2">
        <v>15.9</v>
      </c>
      <c r="AN20" s="2">
        <v>10.5</v>
      </c>
      <c r="AO20" s="19">
        <v>25.4</v>
      </c>
      <c r="AP20" s="2">
        <v>7.8</v>
      </c>
      <c r="AQ20" s="2">
        <v>5.2</v>
      </c>
      <c r="AR20" s="2">
        <v>13.25</v>
      </c>
      <c r="AS20" s="2">
        <v>6.35</v>
      </c>
      <c r="AT20" s="2">
        <v>14.1</v>
      </c>
      <c r="AU20" s="2">
        <v>6.4</v>
      </c>
      <c r="AV20" s="2">
        <v>15.7</v>
      </c>
      <c r="AW20" s="2">
        <v>8.3000000000000007</v>
      </c>
      <c r="AX20" s="2">
        <v>30.55</v>
      </c>
      <c r="AY20" s="2">
        <v>23.45</v>
      </c>
      <c r="AZ20" s="2">
        <v>12.8</v>
      </c>
      <c r="BA20" s="2">
        <v>11.2</v>
      </c>
      <c r="BB20" s="2">
        <v>11.45</v>
      </c>
      <c r="BC20" s="2">
        <v>9.1999999999999993</v>
      </c>
      <c r="BD20" s="2">
        <v>4.8499999999999996</v>
      </c>
      <c r="BE20" s="2">
        <v>4.5999999999999996</v>
      </c>
    </row>
    <row r="22" spans="1:74" x14ac:dyDescent="0.3">
      <c r="A22" s="1" t="s">
        <v>263</v>
      </c>
      <c r="B22" s="3" t="s">
        <v>215</v>
      </c>
      <c r="C22" s="1" t="s">
        <v>77</v>
      </c>
      <c r="D22" s="7" t="s">
        <v>194</v>
      </c>
      <c r="W22" s="2">
        <v>27.2</v>
      </c>
      <c r="X22" s="2">
        <v>12.05</v>
      </c>
      <c r="Y22" s="2">
        <v>9.1999999999999993</v>
      </c>
      <c r="Z22" s="2">
        <v>15.45</v>
      </c>
      <c r="AA22" s="2">
        <v>10.050000000000001</v>
      </c>
      <c r="AB22" s="19">
        <v>18.45</v>
      </c>
      <c r="AC22" s="2">
        <v>16.2</v>
      </c>
      <c r="AD22" s="19">
        <v>5.8</v>
      </c>
      <c r="AE22" s="19">
        <v>8.9</v>
      </c>
      <c r="AH22" s="2"/>
      <c r="AV22" s="19">
        <v>15.1</v>
      </c>
      <c r="AX22" s="19">
        <v>29.9</v>
      </c>
      <c r="AY22" s="19">
        <v>20.8</v>
      </c>
      <c r="BA22" s="2">
        <v>9.4499999999999993</v>
      </c>
      <c r="BB22" s="2"/>
      <c r="BG22" s="5"/>
      <c r="BH22" s="5"/>
      <c r="BI22" s="5"/>
      <c r="BM22" s="11"/>
      <c r="BN22" s="11"/>
      <c r="BO22" s="11"/>
      <c r="BP22" s="11"/>
      <c r="BQ22" s="11"/>
    </row>
    <row r="23" spans="1:74" x14ac:dyDescent="0.3">
      <c r="A23" s="1" t="s">
        <v>264</v>
      </c>
      <c r="B23" s="3" t="s">
        <v>215</v>
      </c>
      <c r="C23" s="1" t="s">
        <v>77</v>
      </c>
      <c r="D23" s="7" t="s">
        <v>194</v>
      </c>
      <c r="U23" s="2">
        <v>13.4</v>
      </c>
      <c r="V23" s="2">
        <v>6.7</v>
      </c>
      <c r="W23" s="2">
        <v>27.5</v>
      </c>
      <c r="X23" s="2">
        <v>12.1</v>
      </c>
      <c r="Y23" s="2">
        <v>9.6</v>
      </c>
      <c r="AH23" s="2"/>
      <c r="BB23" s="2"/>
      <c r="BG23" s="5"/>
      <c r="BH23" s="5"/>
      <c r="BI23" s="5"/>
      <c r="BM23" s="11"/>
      <c r="BN23" s="11"/>
      <c r="BO23" s="11"/>
      <c r="BP23" s="11"/>
      <c r="BQ23" s="11"/>
    </row>
    <row r="24" spans="1:74" s="5" customFormat="1" x14ac:dyDescent="0.3">
      <c r="A24" s="7" t="s">
        <v>265</v>
      </c>
      <c r="B24" s="3" t="s">
        <v>215</v>
      </c>
      <c r="C24" s="1" t="s">
        <v>77</v>
      </c>
      <c r="D24" s="7" t="s">
        <v>194</v>
      </c>
      <c r="AV24" s="5">
        <v>17.350000000000001</v>
      </c>
      <c r="AW24" s="5">
        <v>8.1</v>
      </c>
      <c r="AX24" s="20">
        <v>30.35</v>
      </c>
      <c r="BA24" s="5">
        <v>10.9</v>
      </c>
      <c r="BJ24" s="2"/>
      <c r="BK24" s="2"/>
      <c r="BL24" s="2"/>
      <c r="BM24" s="11"/>
      <c r="BN24" s="11"/>
      <c r="BO24" s="11"/>
      <c r="BP24" s="2"/>
      <c r="BQ24" s="2"/>
      <c r="BR24" s="2"/>
      <c r="BS24" s="2"/>
      <c r="BT24" s="2"/>
      <c r="BU24" s="2"/>
      <c r="BV24" s="2"/>
    </row>
    <row r="25" spans="1:74" s="5" customFormat="1" x14ac:dyDescent="0.3">
      <c r="A25" s="7" t="s">
        <v>266</v>
      </c>
      <c r="B25" s="3" t="s">
        <v>215</v>
      </c>
      <c r="C25" s="1" t="s">
        <v>77</v>
      </c>
      <c r="D25" s="7" t="s">
        <v>194</v>
      </c>
      <c r="BA25" s="5">
        <v>9.8000000000000007</v>
      </c>
      <c r="BG25" s="2"/>
      <c r="BH25" s="2"/>
      <c r="BI25" s="2"/>
      <c r="BJ25" s="2"/>
      <c r="BK25" s="2"/>
      <c r="BL25" s="11"/>
      <c r="BM25" s="2"/>
      <c r="BN25" s="2"/>
      <c r="BO25" s="2"/>
      <c r="BP25" s="2"/>
      <c r="BQ25" s="2"/>
      <c r="BR25" s="2"/>
      <c r="BS25" s="2"/>
    </row>
    <row r="26" spans="1:74" s="5" customFormat="1" x14ac:dyDescent="0.3">
      <c r="A26" s="7" t="s">
        <v>267</v>
      </c>
      <c r="B26" s="3" t="s">
        <v>215</v>
      </c>
      <c r="C26" s="1" t="s">
        <v>77</v>
      </c>
      <c r="D26" s="7" t="s">
        <v>194</v>
      </c>
      <c r="AR26" s="5">
        <v>11.7</v>
      </c>
      <c r="AS26" s="5">
        <v>5.8</v>
      </c>
      <c r="AT26" s="5">
        <v>13.85</v>
      </c>
      <c r="AU26" s="5">
        <v>6.1</v>
      </c>
      <c r="AV26" s="20">
        <v>14.95</v>
      </c>
      <c r="AW26" s="20">
        <v>6.7</v>
      </c>
      <c r="AX26" s="20">
        <v>28.9</v>
      </c>
      <c r="BA26" s="5">
        <v>10</v>
      </c>
      <c r="BG26" s="2"/>
      <c r="BH26" s="2"/>
      <c r="BI26" s="2"/>
      <c r="BJ26" s="2"/>
      <c r="BK26" s="2"/>
      <c r="BL26" s="11"/>
      <c r="BM26" s="2"/>
      <c r="BN26" s="2"/>
      <c r="BO26" s="2"/>
      <c r="BP26" s="2"/>
      <c r="BQ26" s="2"/>
      <c r="BR26" s="2"/>
      <c r="BS26" s="2"/>
    </row>
    <row r="27" spans="1:74" x14ac:dyDescent="0.3">
      <c r="A27" s="1" t="s">
        <v>268</v>
      </c>
      <c r="B27" s="3" t="s">
        <v>215</v>
      </c>
      <c r="C27" s="1" t="s">
        <v>77</v>
      </c>
      <c r="D27" s="7" t="s">
        <v>194</v>
      </c>
      <c r="AH27" s="2"/>
      <c r="AJ27" s="2" t="s">
        <v>56</v>
      </c>
      <c r="AM27" s="2" t="s">
        <v>56</v>
      </c>
      <c r="AN27" s="2" t="s">
        <v>56</v>
      </c>
      <c r="AP27" s="2" t="s">
        <v>56</v>
      </c>
      <c r="AQ27" s="2" t="s">
        <v>56</v>
      </c>
      <c r="AR27" s="2">
        <v>12.05</v>
      </c>
      <c r="AS27" s="2">
        <v>5.8</v>
      </c>
      <c r="AT27" s="2">
        <v>14.5</v>
      </c>
      <c r="AU27" s="2">
        <v>6.4</v>
      </c>
      <c r="AV27" s="2" t="s">
        <v>56</v>
      </c>
      <c r="AW27" s="2" t="s">
        <v>56</v>
      </c>
      <c r="AX27" s="2">
        <v>29.1</v>
      </c>
      <c r="AY27" s="2">
        <v>20.7</v>
      </c>
      <c r="AZ27" s="2">
        <v>11.5</v>
      </c>
      <c r="BA27" s="2">
        <v>10.5</v>
      </c>
      <c r="BB27" s="2">
        <v>10.7</v>
      </c>
      <c r="BC27" s="2">
        <v>8.8000000000000007</v>
      </c>
      <c r="BM27" s="11"/>
      <c r="BN27" s="11"/>
      <c r="BO27" s="11"/>
      <c r="BP27" s="11"/>
      <c r="BQ27" s="11"/>
    </row>
    <row r="28" spans="1:74" x14ac:dyDescent="0.3">
      <c r="A28" s="1" t="s">
        <v>202</v>
      </c>
      <c r="B28" s="3" t="s">
        <v>215</v>
      </c>
      <c r="C28" s="1" t="s">
        <v>77</v>
      </c>
      <c r="D28" s="7" t="s">
        <v>194</v>
      </c>
      <c r="E28" s="2" t="s">
        <v>56</v>
      </c>
      <c r="AH28" s="2"/>
      <c r="AW28" s="2">
        <v>7.08</v>
      </c>
      <c r="AX28" s="2">
        <v>28.53</v>
      </c>
      <c r="AY28" s="2">
        <v>20.239999999999998</v>
      </c>
      <c r="AZ28" s="2">
        <v>10.47</v>
      </c>
      <c r="BA28" s="2">
        <v>10.01</v>
      </c>
      <c r="BB28" s="2"/>
    </row>
    <row r="29" spans="1:74" x14ac:dyDescent="0.3">
      <c r="AH29" s="2"/>
      <c r="BB29" s="2"/>
    </row>
    <row r="30" spans="1:74" x14ac:dyDescent="0.3">
      <c r="A30" s="44" t="s">
        <v>144</v>
      </c>
      <c r="B30" s="45"/>
      <c r="C30" s="44"/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>
        <f t="shared" ref="U30:BC30" si="11">AVERAGE(U22:U28)</f>
        <v>13.4</v>
      </c>
      <c r="V30" s="45">
        <f t="shared" si="11"/>
        <v>6.7</v>
      </c>
      <c r="W30" s="45">
        <f>AVERAGE(W22:W28)</f>
        <v>27.35</v>
      </c>
      <c r="X30" s="45">
        <f t="shared" si="11"/>
        <v>12.074999999999999</v>
      </c>
      <c r="Y30" s="45">
        <f t="shared" si="11"/>
        <v>9.3999999999999986</v>
      </c>
      <c r="Z30" s="45">
        <f t="shared" si="11"/>
        <v>15.45</v>
      </c>
      <c r="AA30" s="45">
        <f t="shared" si="11"/>
        <v>10.050000000000001</v>
      </c>
      <c r="AB30" s="45">
        <f t="shared" si="11"/>
        <v>18.45</v>
      </c>
      <c r="AC30" s="45">
        <f t="shared" si="11"/>
        <v>16.2</v>
      </c>
      <c r="AD30" s="45">
        <f t="shared" si="11"/>
        <v>5.8</v>
      </c>
      <c r="AE30" s="45">
        <f t="shared" si="11"/>
        <v>8.9</v>
      </c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>
        <f t="shared" si="11"/>
        <v>11.875</v>
      </c>
      <c r="AS30" s="45">
        <f t="shared" si="11"/>
        <v>5.8</v>
      </c>
      <c r="AT30" s="45">
        <f t="shared" si="11"/>
        <v>14.175000000000001</v>
      </c>
      <c r="AU30" s="45">
        <f t="shared" si="11"/>
        <v>6.25</v>
      </c>
      <c r="AV30" s="45">
        <f t="shared" si="11"/>
        <v>15.800000000000002</v>
      </c>
      <c r="AW30" s="45">
        <f t="shared" si="11"/>
        <v>7.2933333333333339</v>
      </c>
      <c r="AX30" s="45">
        <f t="shared" si="11"/>
        <v>29.356000000000002</v>
      </c>
      <c r="AY30" s="45">
        <f t="shared" si="11"/>
        <v>20.58</v>
      </c>
      <c r="AZ30" s="45">
        <f t="shared" si="11"/>
        <v>10.984999999999999</v>
      </c>
      <c r="BA30" s="45">
        <f t="shared" si="11"/>
        <v>10.110000000000001</v>
      </c>
      <c r="BB30" s="45">
        <f t="shared" si="11"/>
        <v>10.7</v>
      </c>
      <c r="BC30" s="45">
        <f t="shared" si="11"/>
        <v>8.8000000000000007</v>
      </c>
      <c r="BD30" s="45"/>
      <c r="BE30" s="45"/>
    </row>
    <row r="31" spans="1:74" x14ac:dyDescent="0.3">
      <c r="A31" s="46" t="s">
        <v>96</v>
      </c>
      <c r="B31" s="47"/>
      <c r="C31" s="46"/>
      <c r="D31" s="46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>
        <f>_xlfn.STDEV.S(W22:W28)</f>
        <v>0.21213203435596475</v>
      </c>
      <c r="X31" s="47">
        <f>_xlfn.STDEV.S(X22:X28)</f>
        <v>3.5355339059326626E-2</v>
      </c>
      <c r="Y31" s="47">
        <f>_xlfn.STDEV.S(Y22:Y28)</f>
        <v>0.28284271247461928</v>
      </c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>
        <f t="shared" ref="AR31:BA31" si="12">_xlfn.STDEV.S(AR22:AR28)</f>
        <v>0.24748737341529264</v>
      </c>
      <c r="AS31" s="47">
        <f t="shared" si="12"/>
        <v>0</v>
      </c>
      <c r="AT31" s="47">
        <f t="shared" si="12"/>
        <v>0.45961940777125615</v>
      </c>
      <c r="AU31" s="47">
        <f t="shared" si="12"/>
        <v>0.21213203435596475</v>
      </c>
      <c r="AV31" s="47">
        <f t="shared" si="12"/>
        <v>1.3444329659748764</v>
      </c>
      <c r="AW31" s="47">
        <f t="shared" si="12"/>
        <v>0.7239705334703429</v>
      </c>
      <c r="AX31" s="47">
        <f t="shared" si="12"/>
        <v>0.74828470517577739</v>
      </c>
      <c r="AY31" s="47">
        <f t="shared" si="12"/>
        <v>0.2986636904613626</v>
      </c>
      <c r="AZ31" s="47">
        <f t="shared" si="12"/>
        <v>0.72831998462214353</v>
      </c>
      <c r="BA31" s="47">
        <f t="shared" si="12"/>
        <v>0.5157518783291053</v>
      </c>
      <c r="BB31" s="47"/>
      <c r="BC31" s="47"/>
      <c r="BD31" s="47"/>
      <c r="BE31" s="47"/>
    </row>
    <row r="32" spans="1:74" x14ac:dyDescent="0.3">
      <c r="A32" s="46" t="s">
        <v>97</v>
      </c>
      <c r="B32" s="47"/>
      <c r="C32" s="46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>
        <f>(W31/W30)*100</f>
        <v>0.77561986967445973</v>
      </c>
      <c r="X32" s="47">
        <f>(X31/X30)*100</f>
        <v>0.29279783900063461</v>
      </c>
      <c r="Y32" s="47">
        <f>(Y31/Y30)*100</f>
        <v>3.0089650263257375</v>
      </c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>
        <f t="shared" ref="AR32:BA32" si="13">(AR31/AR30)*100</f>
        <v>2.0841041971814116</v>
      </c>
      <c r="AS32" s="47">
        <f t="shared" si="13"/>
        <v>0</v>
      </c>
      <c r="AT32" s="47">
        <f t="shared" si="13"/>
        <v>3.2424649578219125</v>
      </c>
      <c r="AU32" s="47">
        <f t="shared" si="13"/>
        <v>3.3941125496954361</v>
      </c>
      <c r="AV32" s="47">
        <f t="shared" si="13"/>
        <v>8.5090694049042792</v>
      </c>
      <c r="AW32" s="47">
        <f t="shared" si="13"/>
        <v>9.9264698373447366</v>
      </c>
      <c r="AX32" s="47">
        <f t="shared" si="13"/>
        <v>2.5490009033103194</v>
      </c>
      <c r="AY32" s="47">
        <f t="shared" si="13"/>
        <v>1.4512327038938904</v>
      </c>
      <c r="AZ32" s="47">
        <f t="shared" si="13"/>
        <v>6.6301318581897455</v>
      </c>
      <c r="BA32" s="47">
        <f t="shared" si="13"/>
        <v>5.101403346479775</v>
      </c>
      <c r="BB32" s="47"/>
      <c r="BC32" s="47"/>
      <c r="BD32" s="47"/>
      <c r="BE32" s="47"/>
    </row>
    <row r="33" spans="1:69" x14ac:dyDescent="0.3">
      <c r="A33" s="46" t="s">
        <v>463</v>
      </c>
      <c r="B33" s="47"/>
      <c r="C33" s="46"/>
      <c r="D33" s="46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>
        <f>W32*(1+1/(4*W36))</f>
        <v>0.87257235338376715</v>
      </c>
      <c r="X33" s="45">
        <f>X32*(1+1/(4*X36))</f>
        <v>0.32939756887571392</v>
      </c>
      <c r="Y33" s="45">
        <f>Y32*(1+1/(4*Y36))</f>
        <v>3.3850856546164545</v>
      </c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>
        <f t="shared" ref="AR33:BA33" si="14">AR32*(1+1/(4*AR36))</f>
        <v>2.3446172218290879</v>
      </c>
      <c r="AS33" s="45">
        <f t="shared" si="14"/>
        <v>0</v>
      </c>
      <c r="AT33" s="45">
        <f t="shared" si="14"/>
        <v>3.6477730775496515</v>
      </c>
      <c r="AU33" s="45">
        <f t="shared" si="14"/>
        <v>3.8183766184073655</v>
      </c>
      <c r="AV33" s="45">
        <f t="shared" si="14"/>
        <v>9.2181585219796354</v>
      </c>
      <c r="AW33" s="45">
        <f t="shared" si="14"/>
        <v>10.753675657123464</v>
      </c>
      <c r="AX33" s="45">
        <f t="shared" si="14"/>
        <v>2.6764509484758356</v>
      </c>
      <c r="AY33" s="45">
        <f t="shared" si="14"/>
        <v>1.5721687625517144</v>
      </c>
      <c r="AZ33" s="45">
        <f t="shared" si="14"/>
        <v>7.4588983404634632</v>
      </c>
      <c r="BA33" s="45">
        <f t="shared" si="14"/>
        <v>5.3139618192497657</v>
      </c>
      <c r="BB33" s="45"/>
      <c r="BC33" s="45"/>
      <c r="BD33" s="45"/>
      <c r="BE33" s="45"/>
      <c r="BM33" s="11"/>
      <c r="BN33" s="11"/>
      <c r="BO33" s="11"/>
      <c r="BP33" s="11"/>
      <c r="BQ33" s="11"/>
    </row>
    <row r="34" spans="1:69" x14ac:dyDescent="0.3">
      <c r="A34" s="44" t="s">
        <v>141</v>
      </c>
      <c r="B34" s="45"/>
      <c r="C34" s="44"/>
      <c r="D34" s="44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>
        <f t="shared" ref="U34:BC34" si="15">MIN(U22:U28)</f>
        <v>13.4</v>
      </c>
      <c r="V34" s="47">
        <f t="shared" si="15"/>
        <v>6.7</v>
      </c>
      <c r="W34" s="47">
        <f t="shared" si="15"/>
        <v>27.2</v>
      </c>
      <c r="X34" s="47">
        <f t="shared" si="15"/>
        <v>12.05</v>
      </c>
      <c r="Y34" s="47">
        <f t="shared" si="15"/>
        <v>9.1999999999999993</v>
      </c>
      <c r="Z34" s="47">
        <f t="shared" si="15"/>
        <v>15.45</v>
      </c>
      <c r="AA34" s="47">
        <f t="shared" si="15"/>
        <v>10.050000000000001</v>
      </c>
      <c r="AB34" s="47">
        <f t="shared" si="15"/>
        <v>18.45</v>
      </c>
      <c r="AC34" s="47">
        <f t="shared" si="15"/>
        <v>16.2</v>
      </c>
      <c r="AD34" s="47">
        <f t="shared" si="15"/>
        <v>5.8</v>
      </c>
      <c r="AE34" s="47">
        <f t="shared" si="15"/>
        <v>8.9</v>
      </c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>
        <f t="shared" si="15"/>
        <v>11.7</v>
      </c>
      <c r="AS34" s="47">
        <f t="shared" si="15"/>
        <v>5.8</v>
      </c>
      <c r="AT34" s="47">
        <f t="shared" si="15"/>
        <v>13.85</v>
      </c>
      <c r="AU34" s="47">
        <f t="shared" si="15"/>
        <v>6.1</v>
      </c>
      <c r="AV34" s="47">
        <f t="shared" si="15"/>
        <v>14.95</v>
      </c>
      <c r="AW34" s="47">
        <f t="shared" si="15"/>
        <v>6.7</v>
      </c>
      <c r="AX34" s="47">
        <f t="shared" si="15"/>
        <v>28.53</v>
      </c>
      <c r="AY34" s="47">
        <f t="shared" si="15"/>
        <v>20.239999999999998</v>
      </c>
      <c r="AZ34" s="47">
        <f t="shared" si="15"/>
        <v>10.47</v>
      </c>
      <c r="BA34" s="47">
        <f t="shared" si="15"/>
        <v>9.4499999999999993</v>
      </c>
      <c r="BB34" s="47">
        <f t="shared" si="15"/>
        <v>10.7</v>
      </c>
      <c r="BC34" s="47">
        <f t="shared" si="15"/>
        <v>8.8000000000000007</v>
      </c>
      <c r="BD34" s="47"/>
      <c r="BE34" s="47"/>
    </row>
    <row r="35" spans="1:69" x14ac:dyDescent="0.3">
      <c r="A35" s="44" t="s">
        <v>142</v>
      </c>
      <c r="B35" s="45"/>
      <c r="C35" s="44"/>
      <c r="D35" s="44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>
        <f t="shared" ref="U35:BC35" si="16">MAX(U22:U28)</f>
        <v>13.4</v>
      </c>
      <c r="V35" s="47">
        <f t="shared" si="16"/>
        <v>6.7</v>
      </c>
      <c r="W35" s="47">
        <f t="shared" si="16"/>
        <v>27.5</v>
      </c>
      <c r="X35" s="47">
        <f t="shared" si="16"/>
        <v>12.1</v>
      </c>
      <c r="Y35" s="47">
        <f t="shared" si="16"/>
        <v>9.6</v>
      </c>
      <c r="Z35" s="47">
        <f t="shared" si="16"/>
        <v>15.45</v>
      </c>
      <c r="AA35" s="47">
        <f t="shared" si="16"/>
        <v>10.050000000000001</v>
      </c>
      <c r="AB35" s="47">
        <f t="shared" si="16"/>
        <v>18.45</v>
      </c>
      <c r="AC35" s="47">
        <f t="shared" si="16"/>
        <v>16.2</v>
      </c>
      <c r="AD35" s="47">
        <f t="shared" si="16"/>
        <v>5.8</v>
      </c>
      <c r="AE35" s="47">
        <f t="shared" si="16"/>
        <v>8.9</v>
      </c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>
        <f t="shared" si="16"/>
        <v>12.05</v>
      </c>
      <c r="AS35" s="47">
        <f t="shared" si="16"/>
        <v>5.8</v>
      </c>
      <c r="AT35" s="47">
        <f t="shared" si="16"/>
        <v>14.5</v>
      </c>
      <c r="AU35" s="47">
        <f t="shared" si="16"/>
        <v>6.4</v>
      </c>
      <c r="AV35" s="47">
        <f t="shared" si="16"/>
        <v>17.350000000000001</v>
      </c>
      <c r="AW35" s="47">
        <f t="shared" si="16"/>
        <v>8.1</v>
      </c>
      <c r="AX35" s="47">
        <f t="shared" si="16"/>
        <v>30.35</v>
      </c>
      <c r="AY35" s="47">
        <f t="shared" si="16"/>
        <v>20.8</v>
      </c>
      <c r="AZ35" s="47">
        <f t="shared" si="16"/>
        <v>11.5</v>
      </c>
      <c r="BA35" s="47">
        <f t="shared" si="16"/>
        <v>10.9</v>
      </c>
      <c r="BB35" s="47">
        <f t="shared" si="16"/>
        <v>10.7</v>
      </c>
      <c r="BC35" s="47">
        <f t="shared" si="16"/>
        <v>8.8000000000000007</v>
      </c>
      <c r="BD35" s="47"/>
      <c r="BE35" s="47"/>
    </row>
    <row r="36" spans="1:69" x14ac:dyDescent="0.3">
      <c r="A36" s="44" t="s">
        <v>143</v>
      </c>
      <c r="B36" s="45"/>
      <c r="C36" s="44"/>
      <c r="D36" s="44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>
        <f t="shared" ref="U36:BC36" si="17">COUNT(U22:U28)</f>
        <v>1</v>
      </c>
      <c r="V36" s="47">
        <f t="shared" si="17"/>
        <v>1</v>
      </c>
      <c r="W36" s="47">
        <f t="shared" si="17"/>
        <v>2</v>
      </c>
      <c r="X36" s="47">
        <f t="shared" si="17"/>
        <v>2</v>
      </c>
      <c r="Y36" s="47">
        <f t="shared" si="17"/>
        <v>2</v>
      </c>
      <c r="Z36" s="47">
        <f t="shared" si="17"/>
        <v>1</v>
      </c>
      <c r="AA36" s="47">
        <f t="shared" si="17"/>
        <v>1</v>
      </c>
      <c r="AB36" s="47">
        <f t="shared" si="17"/>
        <v>1</v>
      </c>
      <c r="AC36" s="47">
        <f t="shared" si="17"/>
        <v>1</v>
      </c>
      <c r="AD36" s="47">
        <f t="shared" si="17"/>
        <v>1</v>
      </c>
      <c r="AE36" s="47">
        <f t="shared" si="17"/>
        <v>1</v>
      </c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>
        <f t="shared" si="17"/>
        <v>2</v>
      </c>
      <c r="AS36" s="47">
        <f t="shared" si="17"/>
        <v>2</v>
      </c>
      <c r="AT36" s="47">
        <f t="shared" si="17"/>
        <v>2</v>
      </c>
      <c r="AU36" s="47">
        <f t="shared" si="17"/>
        <v>2</v>
      </c>
      <c r="AV36" s="47">
        <f t="shared" si="17"/>
        <v>3</v>
      </c>
      <c r="AW36" s="47">
        <f t="shared" si="17"/>
        <v>3</v>
      </c>
      <c r="AX36" s="47">
        <f t="shared" si="17"/>
        <v>5</v>
      </c>
      <c r="AY36" s="47">
        <f t="shared" si="17"/>
        <v>3</v>
      </c>
      <c r="AZ36" s="47">
        <f t="shared" si="17"/>
        <v>2</v>
      </c>
      <c r="BA36" s="47">
        <f t="shared" si="17"/>
        <v>6</v>
      </c>
      <c r="BB36" s="47">
        <f t="shared" si="17"/>
        <v>1</v>
      </c>
      <c r="BC36" s="47">
        <f t="shared" si="17"/>
        <v>1</v>
      </c>
      <c r="BD36" s="47"/>
      <c r="BE36" s="47"/>
    </row>
    <row r="37" spans="1:69" x14ac:dyDescent="0.3">
      <c r="E37" s="38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V37" s="19"/>
      <c r="BB37" s="2"/>
      <c r="BD37" s="6"/>
      <c r="BE37" s="6"/>
    </row>
    <row r="38" spans="1:69" x14ac:dyDescent="0.3">
      <c r="A38" s="1" t="s">
        <v>239</v>
      </c>
      <c r="B38" s="3" t="s">
        <v>1716</v>
      </c>
      <c r="C38" s="1" t="s">
        <v>240</v>
      </c>
      <c r="D38" s="1" t="s">
        <v>74</v>
      </c>
      <c r="E38" s="2">
        <v>92.5</v>
      </c>
      <c r="N38" s="2">
        <v>11.8</v>
      </c>
      <c r="O38" s="2">
        <v>8.1</v>
      </c>
      <c r="S38" s="2">
        <v>11.7</v>
      </c>
      <c r="T38" s="2">
        <v>5.95</v>
      </c>
      <c r="U38" s="2">
        <v>13.2</v>
      </c>
      <c r="V38" s="2">
        <v>6.4</v>
      </c>
      <c r="W38" s="2">
        <v>25.15</v>
      </c>
      <c r="X38" s="2">
        <v>11.15</v>
      </c>
      <c r="Y38" s="2">
        <v>9.25</v>
      </c>
      <c r="Z38" s="2">
        <v>14.7</v>
      </c>
      <c r="AA38" s="2">
        <v>9.9499999999999993</v>
      </c>
      <c r="AB38" s="2">
        <v>20.25</v>
      </c>
      <c r="AC38" s="2">
        <v>16.100000000000001</v>
      </c>
      <c r="AD38" s="2">
        <v>6.45</v>
      </c>
      <c r="AE38" s="2">
        <v>9.5500000000000007</v>
      </c>
      <c r="AH38" s="2"/>
      <c r="AP38" s="2">
        <v>6.5</v>
      </c>
      <c r="AQ38" s="2">
        <v>4.5999999999999996</v>
      </c>
      <c r="AR38" s="2">
        <v>11.2</v>
      </c>
      <c r="AS38" s="2">
        <v>5.8</v>
      </c>
      <c r="AT38" s="2">
        <v>12.35</v>
      </c>
      <c r="AU38" s="2">
        <v>6.05</v>
      </c>
      <c r="AV38" s="2">
        <v>14.95</v>
      </c>
      <c r="AW38" s="2">
        <v>6.9</v>
      </c>
      <c r="AX38" s="19">
        <v>25.45</v>
      </c>
      <c r="AY38" s="19">
        <v>19.2</v>
      </c>
      <c r="AZ38" s="19">
        <v>10.3</v>
      </c>
      <c r="BA38" s="2">
        <v>9.25</v>
      </c>
      <c r="BB38" s="2">
        <v>10.75</v>
      </c>
      <c r="BC38" s="2">
        <v>8.6999999999999993</v>
      </c>
      <c r="BD38" s="2">
        <v>4.93</v>
      </c>
      <c r="BE38" s="2">
        <v>4.2</v>
      </c>
    </row>
    <row r="39" spans="1:69" x14ac:dyDescent="0.3">
      <c r="AH39" s="2"/>
    </row>
    <row r="40" spans="1:69" x14ac:dyDescent="0.3">
      <c r="A40" s="1" t="s">
        <v>204</v>
      </c>
      <c r="B40" s="3" t="s">
        <v>218</v>
      </c>
      <c r="C40" s="1" t="s">
        <v>273</v>
      </c>
      <c r="D40" s="1" t="s">
        <v>194</v>
      </c>
      <c r="U40" s="2">
        <v>8.9600000000000009</v>
      </c>
      <c r="V40" s="2">
        <v>6.57</v>
      </c>
      <c r="X40" s="2">
        <v>12.19</v>
      </c>
      <c r="AD40" s="2">
        <v>6.2</v>
      </c>
      <c r="AE40" s="2">
        <v>8.11</v>
      </c>
      <c r="AH40" s="2"/>
      <c r="AM40" s="2">
        <v>12.54</v>
      </c>
      <c r="AN40" s="2">
        <v>8.31</v>
      </c>
      <c r="AU40" s="2">
        <v>6.07</v>
      </c>
      <c r="AW40" s="2">
        <v>6.66</v>
      </c>
      <c r="AX40" s="2">
        <v>26.99</v>
      </c>
      <c r="AY40" s="2">
        <v>20.27</v>
      </c>
      <c r="AZ40" s="2">
        <v>10.54</v>
      </c>
      <c r="BA40" s="2">
        <v>9</v>
      </c>
      <c r="BB40" s="2">
        <v>10.55</v>
      </c>
      <c r="BC40" s="2">
        <v>8.36</v>
      </c>
      <c r="BD40" s="2">
        <v>5.29</v>
      </c>
      <c r="BE40" s="2">
        <v>4.99</v>
      </c>
    </row>
    <row r="41" spans="1:69" x14ac:dyDescent="0.3">
      <c r="A41" s="1" t="s">
        <v>271</v>
      </c>
      <c r="B41" s="3" t="s">
        <v>218</v>
      </c>
      <c r="C41" s="1" t="s">
        <v>273</v>
      </c>
      <c r="D41" s="1" t="s">
        <v>194</v>
      </c>
      <c r="S41" s="2">
        <v>10.62</v>
      </c>
      <c r="T41" s="2">
        <v>5.67</v>
      </c>
      <c r="AH41" s="2"/>
      <c r="BB41" s="2"/>
    </row>
    <row r="42" spans="1:69" x14ac:dyDescent="0.3">
      <c r="A42" s="1" t="s">
        <v>272</v>
      </c>
      <c r="B42" s="3" t="s">
        <v>218</v>
      </c>
      <c r="C42" s="1" t="s">
        <v>273</v>
      </c>
      <c r="D42" s="1" t="s">
        <v>194</v>
      </c>
      <c r="U42" s="2">
        <v>12.24</v>
      </c>
      <c r="V42" s="2">
        <v>6.36</v>
      </c>
      <c r="AH42" s="2"/>
      <c r="BB42" s="2"/>
    </row>
    <row r="43" spans="1:69" x14ac:dyDescent="0.3">
      <c r="A43" s="1" t="s">
        <v>453</v>
      </c>
      <c r="B43" s="3" t="s">
        <v>218</v>
      </c>
      <c r="C43" s="1" t="s">
        <v>465</v>
      </c>
      <c r="D43" s="1" t="s">
        <v>62</v>
      </c>
      <c r="AF43" s="2">
        <v>102.5</v>
      </c>
      <c r="AH43" s="2"/>
      <c r="AM43" s="2">
        <v>13.6</v>
      </c>
      <c r="AN43" s="2">
        <v>8.8000000000000007</v>
      </c>
      <c r="AO43" s="2" t="s">
        <v>56</v>
      </c>
      <c r="AR43" s="2">
        <v>11.6</v>
      </c>
      <c r="AS43" s="2">
        <v>5.9</v>
      </c>
      <c r="AT43" s="2">
        <v>13.95</v>
      </c>
      <c r="AU43" s="2">
        <v>6.5</v>
      </c>
      <c r="AV43" s="2">
        <v>15.8</v>
      </c>
      <c r="AW43" s="2">
        <v>7.05</v>
      </c>
      <c r="AX43" s="2">
        <v>28.7</v>
      </c>
      <c r="AY43" s="2">
        <v>21.6</v>
      </c>
      <c r="AZ43" s="2">
        <v>10.85</v>
      </c>
      <c r="BA43" s="2">
        <v>8.85</v>
      </c>
      <c r="BB43" s="2">
        <v>9.4</v>
      </c>
      <c r="BC43" s="2">
        <v>7.15</v>
      </c>
      <c r="BM43" s="11"/>
      <c r="BN43" s="11"/>
      <c r="BO43" s="11"/>
      <c r="BP43" s="11"/>
      <c r="BQ43" s="11"/>
    </row>
    <row r="44" spans="1:69" x14ac:dyDescent="0.3">
      <c r="A44" s="1" t="s">
        <v>244</v>
      </c>
      <c r="B44" s="3" t="s">
        <v>218</v>
      </c>
      <c r="C44" s="1" t="s">
        <v>465</v>
      </c>
      <c r="D44" s="1" t="s">
        <v>62</v>
      </c>
      <c r="AH44" s="2"/>
      <c r="AP44" s="2">
        <v>7.1</v>
      </c>
      <c r="AQ44" s="2">
        <v>4.6500000000000004</v>
      </c>
      <c r="AR44" s="2">
        <v>12.49</v>
      </c>
      <c r="AS44" s="2">
        <v>5.8</v>
      </c>
      <c r="AT44" s="2">
        <v>14.5</v>
      </c>
      <c r="AU44" s="2">
        <v>6.4</v>
      </c>
      <c r="AV44" s="2">
        <v>15.35</v>
      </c>
      <c r="AW44" s="2">
        <v>6.9</v>
      </c>
      <c r="BB44" s="2">
        <v>9.85</v>
      </c>
      <c r="BC44" s="2">
        <v>7.25</v>
      </c>
      <c r="BM44" s="11"/>
      <c r="BN44" s="11"/>
      <c r="BO44" s="11"/>
      <c r="BP44" s="11"/>
      <c r="BQ44" s="11"/>
    </row>
    <row r="45" spans="1:69" x14ac:dyDescent="0.3">
      <c r="A45" s="1" t="s">
        <v>245</v>
      </c>
      <c r="B45" s="3" t="s">
        <v>218</v>
      </c>
      <c r="C45" s="1" t="s">
        <v>465</v>
      </c>
      <c r="D45" s="1" t="s">
        <v>62</v>
      </c>
      <c r="Z45" s="2">
        <v>13.65</v>
      </c>
      <c r="AA45" s="2">
        <v>9.5</v>
      </c>
      <c r="AB45" s="2">
        <v>19.399999999999999</v>
      </c>
      <c r="AC45" s="2">
        <v>15.7</v>
      </c>
      <c r="AH45" s="2"/>
      <c r="AR45" s="2" t="s">
        <v>56</v>
      </c>
      <c r="AS45" s="2" t="s">
        <v>56</v>
      </c>
      <c r="BB45" s="2"/>
    </row>
    <row r="46" spans="1:69" x14ac:dyDescent="0.3">
      <c r="A46" s="1" t="s">
        <v>246</v>
      </c>
      <c r="B46" s="3" t="s">
        <v>218</v>
      </c>
      <c r="C46" s="1" t="s">
        <v>465</v>
      </c>
      <c r="D46" s="1" t="s">
        <v>62</v>
      </c>
      <c r="AH46" s="2"/>
      <c r="AT46" s="2" t="s">
        <v>56</v>
      </c>
      <c r="AV46" s="2" t="s">
        <v>56</v>
      </c>
      <c r="AW46" s="2" t="s">
        <v>56</v>
      </c>
      <c r="AX46" s="2">
        <v>25.6</v>
      </c>
      <c r="AY46" s="2">
        <v>19.5</v>
      </c>
      <c r="AZ46" s="2">
        <v>10.1</v>
      </c>
      <c r="BA46" s="2">
        <v>8.6</v>
      </c>
      <c r="BB46" s="2"/>
    </row>
    <row r="47" spans="1:69" x14ac:dyDescent="0.3">
      <c r="A47" s="1" t="s">
        <v>247</v>
      </c>
      <c r="B47" s="3" t="s">
        <v>218</v>
      </c>
      <c r="C47" s="1" t="s">
        <v>465</v>
      </c>
      <c r="D47" s="1" t="s">
        <v>62</v>
      </c>
      <c r="AH47" s="2"/>
      <c r="AT47" s="2" t="s">
        <v>56</v>
      </c>
      <c r="AV47" s="2" t="s">
        <v>56</v>
      </c>
      <c r="AW47" s="2" t="s">
        <v>56</v>
      </c>
      <c r="AY47" s="2" t="s">
        <v>56</v>
      </c>
      <c r="BA47" s="2">
        <v>9.35</v>
      </c>
      <c r="BB47" s="2"/>
    </row>
    <row r="48" spans="1:69" x14ac:dyDescent="0.3">
      <c r="A48" s="1" t="s">
        <v>243</v>
      </c>
      <c r="B48" s="3" t="s">
        <v>218</v>
      </c>
      <c r="C48" s="1" t="s">
        <v>227</v>
      </c>
      <c r="D48" s="1" t="s">
        <v>62</v>
      </c>
      <c r="Z48" s="2">
        <v>14.56</v>
      </c>
      <c r="AA48" s="2">
        <v>10.19</v>
      </c>
      <c r="AB48" s="2">
        <v>19.760000000000002</v>
      </c>
      <c r="AC48" s="2">
        <v>17.149999999999999</v>
      </c>
      <c r="AH48" s="2"/>
      <c r="AT48" s="2" t="s">
        <v>56</v>
      </c>
      <c r="AV48" s="2" t="s">
        <v>56</v>
      </c>
      <c r="AW48" s="2" t="s">
        <v>56</v>
      </c>
      <c r="AX48" s="2" t="s">
        <v>56</v>
      </c>
      <c r="AY48" s="2" t="s">
        <v>56</v>
      </c>
      <c r="BA48" s="2" t="s">
        <v>56</v>
      </c>
      <c r="BB48" s="2"/>
      <c r="BH48" s="5"/>
      <c r="BI48" s="5"/>
    </row>
    <row r="49" spans="1:74" x14ac:dyDescent="0.3">
      <c r="A49" s="1" t="s">
        <v>242</v>
      </c>
      <c r="B49" s="3" t="s">
        <v>218</v>
      </c>
      <c r="C49" s="1" t="s">
        <v>76</v>
      </c>
      <c r="D49" s="1" t="s">
        <v>62</v>
      </c>
      <c r="R49" s="5"/>
      <c r="AH49" s="2"/>
      <c r="AT49" s="2" t="s">
        <v>56</v>
      </c>
      <c r="AV49" s="2" t="s">
        <v>56</v>
      </c>
      <c r="AW49" s="2" t="s">
        <v>56</v>
      </c>
      <c r="AX49" s="2">
        <v>26.8</v>
      </c>
      <c r="AY49" s="2">
        <v>19.100000000000001</v>
      </c>
      <c r="AZ49" s="2">
        <v>10.3</v>
      </c>
      <c r="BA49" s="2">
        <v>8.8000000000000007</v>
      </c>
      <c r="BB49" s="2">
        <v>9.5</v>
      </c>
      <c r="BC49" s="2">
        <v>7.3</v>
      </c>
      <c r="BF49" s="2" t="s">
        <v>56</v>
      </c>
      <c r="BH49" s="5"/>
      <c r="BI49" s="5"/>
    </row>
    <row r="50" spans="1:74" x14ac:dyDescent="0.3">
      <c r="A50" s="1" t="s">
        <v>1041</v>
      </c>
      <c r="B50" s="3" t="s">
        <v>218</v>
      </c>
      <c r="C50" s="1" t="s">
        <v>79</v>
      </c>
      <c r="D50" s="1" t="s">
        <v>62</v>
      </c>
      <c r="I50" s="2">
        <v>6.85</v>
      </c>
      <c r="J50" s="2">
        <v>4.95</v>
      </c>
      <c r="AH50" s="2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K50" s="5"/>
      <c r="BL50" s="5"/>
      <c r="BM50" s="5"/>
      <c r="BQ50" s="11"/>
      <c r="BR50" s="11"/>
      <c r="BS50" s="11"/>
      <c r="BT50" s="11"/>
      <c r="BU50" s="11"/>
    </row>
    <row r="51" spans="1:74" x14ac:dyDescent="0.3">
      <c r="A51" s="1" t="s">
        <v>1034</v>
      </c>
      <c r="B51" s="3" t="s">
        <v>218</v>
      </c>
      <c r="C51" s="1" t="s">
        <v>79</v>
      </c>
      <c r="D51" s="1" t="s">
        <v>62</v>
      </c>
      <c r="K51" s="2">
        <v>8.5</v>
      </c>
      <c r="L51" s="2">
        <v>6.8</v>
      </c>
      <c r="N51" s="2">
        <v>11.75</v>
      </c>
      <c r="O51" s="2">
        <v>8.1</v>
      </c>
      <c r="Q51" s="2">
        <v>7</v>
      </c>
      <c r="R51" s="2">
        <v>5.6</v>
      </c>
      <c r="S51" s="2">
        <v>12.1</v>
      </c>
      <c r="T51" s="2">
        <v>5.7</v>
      </c>
      <c r="U51" s="2">
        <v>13.36</v>
      </c>
      <c r="V51" s="2">
        <v>6.65</v>
      </c>
      <c r="W51" s="2">
        <v>25.9</v>
      </c>
      <c r="X51" s="2">
        <v>12.2</v>
      </c>
      <c r="Y51" s="2">
        <v>9.5</v>
      </c>
      <c r="Z51" s="2">
        <v>14.25</v>
      </c>
      <c r="AA51" s="2">
        <v>10.45</v>
      </c>
      <c r="AB51" s="2">
        <v>18.8</v>
      </c>
      <c r="AC51" s="2">
        <v>16.5</v>
      </c>
      <c r="AH51" s="2"/>
      <c r="AT51" s="2" t="s">
        <v>56</v>
      </c>
      <c r="AV51" s="2" t="s">
        <v>56</v>
      </c>
      <c r="AW51" s="2" t="s">
        <v>56</v>
      </c>
      <c r="AX51" s="2" t="s">
        <v>56</v>
      </c>
      <c r="AY51" s="2" t="s">
        <v>56</v>
      </c>
      <c r="BA51" s="2" t="s">
        <v>56</v>
      </c>
      <c r="BB51" s="2"/>
      <c r="BH51" s="5"/>
      <c r="BI51" s="5"/>
    </row>
    <row r="52" spans="1:74" x14ac:dyDescent="0.3">
      <c r="A52" s="1" t="s">
        <v>1035</v>
      </c>
      <c r="B52" s="3" t="s">
        <v>218</v>
      </c>
      <c r="C52" s="1" t="s">
        <v>79</v>
      </c>
      <c r="D52" s="1" t="s">
        <v>62</v>
      </c>
      <c r="R52" s="8"/>
      <c r="AD52" s="2">
        <v>7.2</v>
      </c>
      <c r="AE52" s="2">
        <v>11.25</v>
      </c>
      <c r="AH52" s="2"/>
      <c r="AT52" s="2" t="s">
        <v>56</v>
      </c>
      <c r="AV52" s="2" t="s">
        <v>56</v>
      </c>
      <c r="AW52" s="2" t="s">
        <v>56</v>
      </c>
      <c r="AX52" s="2" t="s">
        <v>56</v>
      </c>
      <c r="AY52" s="2" t="s">
        <v>56</v>
      </c>
      <c r="BA52" s="2" t="s">
        <v>56</v>
      </c>
      <c r="BB52" s="2"/>
      <c r="BG52" s="5"/>
      <c r="BH52" s="5"/>
      <c r="BI52" s="5"/>
    </row>
    <row r="53" spans="1:74" x14ac:dyDescent="0.3">
      <c r="A53" s="1" t="s">
        <v>1036</v>
      </c>
      <c r="B53" s="3" t="s">
        <v>218</v>
      </c>
      <c r="C53" s="1" t="s">
        <v>79</v>
      </c>
      <c r="D53" s="1" t="s">
        <v>62</v>
      </c>
      <c r="AH53" s="2"/>
      <c r="AM53" s="2">
        <v>12.35</v>
      </c>
      <c r="AN53" s="2">
        <v>8.9</v>
      </c>
      <c r="AR53" s="2">
        <v>10.7</v>
      </c>
      <c r="AS53" s="2">
        <v>5.45</v>
      </c>
      <c r="AT53" s="2">
        <v>13.1</v>
      </c>
      <c r="AU53" s="2">
        <v>6.3</v>
      </c>
      <c r="AV53" s="2">
        <v>15.3</v>
      </c>
      <c r="AW53" s="2">
        <v>7.3</v>
      </c>
      <c r="AX53" s="2" t="s">
        <v>56</v>
      </c>
      <c r="AY53" s="2" t="s">
        <v>56</v>
      </c>
      <c r="BA53" s="2" t="s">
        <v>56</v>
      </c>
      <c r="BB53" s="2"/>
      <c r="BG53" s="5"/>
      <c r="BH53" s="5"/>
      <c r="BI53" s="5"/>
    </row>
    <row r="54" spans="1:74" x14ac:dyDescent="0.3">
      <c r="A54" s="1" t="s">
        <v>1037</v>
      </c>
      <c r="B54" s="3" t="s">
        <v>218</v>
      </c>
      <c r="C54" s="1" t="s">
        <v>79</v>
      </c>
      <c r="D54" s="1" t="s">
        <v>62</v>
      </c>
      <c r="AH54" s="2"/>
      <c r="AT54" s="2" t="s">
        <v>56</v>
      </c>
      <c r="AX54" s="2">
        <v>27.6</v>
      </c>
      <c r="AY54" s="2">
        <v>19.7</v>
      </c>
      <c r="AZ54" s="2">
        <v>11.05</v>
      </c>
      <c r="BA54" s="2">
        <v>9.15</v>
      </c>
      <c r="BB54" s="2">
        <v>10.9</v>
      </c>
      <c r="BC54" s="2">
        <v>8.4499999999999993</v>
      </c>
      <c r="BD54" s="2">
        <v>5.6</v>
      </c>
      <c r="BE54" s="2">
        <v>4.5999999999999996</v>
      </c>
      <c r="BG54" s="5"/>
      <c r="BH54" s="5"/>
      <c r="BI54" s="5"/>
      <c r="BM54" s="11"/>
      <c r="BN54" s="11"/>
      <c r="BO54" s="11"/>
      <c r="BP54" s="11"/>
      <c r="BQ54" s="11"/>
    </row>
    <row r="55" spans="1:74" x14ac:dyDescent="0.3">
      <c r="A55" s="1" t="s">
        <v>1038</v>
      </c>
      <c r="B55" s="3" t="s">
        <v>218</v>
      </c>
      <c r="C55" s="1" t="s">
        <v>79</v>
      </c>
      <c r="D55" s="1" t="s">
        <v>62</v>
      </c>
      <c r="R55" s="8"/>
      <c r="AH55" s="2"/>
      <c r="AX55" s="2">
        <v>27.2</v>
      </c>
      <c r="AY55" s="2">
        <v>19.45</v>
      </c>
      <c r="AZ55" s="2">
        <v>10.25</v>
      </c>
      <c r="BA55" s="2">
        <v>9.4499999999999993</v>
      </c>
      <c r="BB55" s="2"/>
      <c r="BG55" s="5"/>
      <c r="BH55" s="5"/>
      <c r="BI55" s="5"/>
      <c r="BM55" s="11"/>
      <c r="BN55" s="11"/>
      <c r="BO55" s="11"/>
      <c r="BP55" s="11"/>
      <c r="BQ55" s="11"/>
    </row>
    <row r="56" spans="1:74" x14ac:dyDescent="0.3">
      <c r="A56" s="1" t="s">
        <v>1039</v>
      </c>
      <c r="B56" s="3" t="s">
        <v>218</v>
      </c>
      <c r="C56" s="1" t="s">
        <v>79</v>
      </c>
      <c r="D56" s="1" t="s">
        <v>62</v>
      </c>
      <c r="R56" s="8"/>
      <c r="W56" s="2">
        <v>27.75</v>
      </c>
      <c r="X56" s="2">
        <v>12.95</v>
      </c>
      <c r="Y56" s="2">
        <v>10.8</v>
      </c>
      <c r="AH56" s="2"/>
      <c r="AP56" s="2">
        <v>7.3</v>
      </c>
      <c r="AQ56" s="2">
        <v>4.8</v>
      </c>
      <c r="AX56" s="2" t="s">
        <v>56</v>
      </c>
      <c r="BA56" s="2" t="s">
        <v>56</v>
      </c>
      <c r="BB56" s="2"/>
      <c r="BG56" s="5"/>
      <c r="BH56" s="5"/>
      <c r="BI56" s="5"/>
      <c r="BM56" s="11"/>
      <c r="BN56" s="11"/>
      <c r="BO56" s="11"/>
      <c r="BP56" s="11"/>
      <c r="BQ56" s="11"/>
    </row>
    <row r="57" spans="1:74" x14ac:dyDescent="0.3">
      <c r="A57" s="9" t="s">
        <v>1040</v>
      </c>
      <c r="B57" s="3" t="s">
        <v>218</v>
      </c>
      <c r="C57" s="9" t="s">
        <v>83</v>
      </c>
      <c r="D57" s="1" t="s">
        <v>62</v>
      </c>
      <c r="AH57" s="2"/>
      <c r="AP57" s="2">
        <v>6.35</v>
      </c>
      <c r="AQ57" s="2">
        <v>4.5999999999999996</v>
      </c>
      <c r="AT57" s="2" t="s">
        <v>56</v>
      </c>
      <c r="AX57" s="2" t="s">
        <v>56</v>
      </c>
      <c r="AY57" s="2" t="s">
        <v>56</v>
      </c>
      <c r="BA57" s="2" t="s">
        <v>56</v>
      </c>
      <c r="BB57" s="2"/>
      <c r="BM57" s="11"/>
      <c r="BN57" s="11"/>
      <c r="BO57" s="11"/>
      <c r="BP57" s="11"/>
      <c r="BQ57" s="11"/>
    </row>
    <row r="58" spans="1:74" x14ac:dyDescent="0.3">
      <c r="A58" s="10" t="s">
        <v>536</v>
      </c>
      <c r="B58" s="3" t="s">
        <v>218</v>
      </c>
      <c r="C58" s="1" t="s">
        <v>222</v>
      </c>
      <c r="D58" s="1" t="s">
        <v>60</v>
      </c>
      <c r="E58" s="19" t="s">
        <v>538</v>
      </c>
      <c r="F58" s="2">
        <v>32.450000000000003</v>
      </c>
      <c r="G58" s="2">
        <v>5.25</v>
      </c>
      <c r="H58" s="2">
        <v>4.45</v>
      </c>
      <c r="I58" s="2">
        <v>6.45</v>
      </c>
      <c r="J58" s="2">
        <v>4.8</v>
      </c>
      <c r="K58" s="2">
        <v>8.6</v>
      </c>
      <c r="L58" s="2">
        <v>6.35</v>
      </c>
      <c r="M58" s="2">
        <v>12.85</v>
      </c>
      <c r="N58" s="2">
        <v>11.4</v>
      </c>
      <c r="O58" s="2">
        <v>7.7</v>
      </c>
      <c r="P58" s="2">
        <v>18.399999999999999</v>
      </c>
      <c r="Q58" s="2">
        <v>7.4</v>
      </c>
      <c r="R58" s="2">
        <v>5.5</v>
      </c>
      <c r="S58" s="2">
        <v>11.6</v>
      </c>
      <c r="T58" s="2">
        <v>6</v>
      </c>
      <c r="U58" s="2">
        <v>12.4</v>
      </c>
      <c r="V58" s="2">
        <v>6.2</v>
      </c>
      <c r="W58" s="2">
        <v>24.55</v>
      </c>
      <c r="X58" s="2">
        <v>12.1</v>
      </c>
      <c r="Y58" s="2">
        <v>9.3000000000000007</v>
      </c>
      <c r="Z58" s="2">
        <v>14.5</v>
      </c>
      <c r="AA58" s="2">
        <v>9.5500000000000007</v>
      </c>
      <c r="AB58" s="2">
        <v>18.899999999999999</v>
      </c>
      <c r="AC58" s="2">
        <v>16.149999999999999</v>
      </c>
      <c r="AD58" s="2">
        <v>6.25</v>
      </c>
      <c r="AE58" s="2">
        <v>8.8000000000000007</v>
      </c>
      <c r="AH58" s="2"/>
      <c r="AX58" s="2" t="s">
        <v>56</v>
      </c>
      <c r="AY58" s="2" t="s">
        <v>56</v>
      </c>
      <c r="BA58" s="2" t="s">
        <v>56</v>
      </c>
      <c r="BB58" s="2"/>
      <c r="BM58" s="11"/>
      <c r="BN58" s="11"/>
      <c r="BO58" s="11"/>
      <c r="BP58" s="11"/>
      <c r="BQ58" s="11"/>
    </row>
    <row r="59" spans="1:74" x14ac:dyDescent="0.3">
      <c r="A59" s="1" t="s">
        <v>457</v>
      </c>
      <c r="B59" s="3" t="s">
        <v>218</v>
      </c>
      <c r="C59" s="1" t="s">
        <v>223</v>
      </c>
      <c r="D59" s="1" t="s">
        <v>63</v>
      </c>
      <c r="AD59" s="2" t="s">
        <v>56</v>
      </c>
      <c r="AF59" s="19">
        <v>95.75</v>
      </c>
      <c r="AG59" s="19">
        <v>3.8</v>
      </c>
      <c r="AH59" s="19">
        <v>2.4500000000000002</v>
      </c>
      <c r="AI59" s="2">
        <v>5.4</v>
      </c>
      <c r="AJ59" s="2">
        <v>3.8</v>
      </c>
      <c r="AK59" s="2">
        <v>6.25</v>
      </c>
      <c r="AL59" s="2">
        <v>5.95</v>
      </c>
      <c r="AM59" s="2">
        <v>11.3</v>
      </c>
      <c r="AN59" s="2">
        <v>7.7</v>
      </c>
      <c r="AO59" s="2">
        <v>19.05</v>
      </c>
      <c r="AP59" s="2">
        <v>6.55</v>
      </c>
      <c r="AQ59" s="2">
        <v>4.3</v>
      </c>
      <c r="AR59" s="2">
        <v>10.65</v>
      </c>
      <c r="AS59" s="2">
        <v>5.7</v>
      </c>
      <c r="AT59" s="2">
        <v>12.15</v>
      </c>
      <c r="AU59" s="2">
        <v>6.6</v>
      </c>
      <c r="AV59" s="2">
        <v>13.35</v>
      </c>
      <c r="AW59" s="2">
        <v>6.5</v>
      </c>
      <c r="AX59" s="2">
        <v>25.6</v>
      </c>
      <c r="AY59" s="2">
        <v>18.850000000000001</v>
      </c>
      <c r="AZ59" s="2">
        <v>9.75</v>
      </c>
      <c r="BA59" s="2">
        <v>8.3000000000000007</v>
      </c>
      <c r="BB59" s="2">
        <v>9.5</v>
      </c>
      <c r="BC59" s="2">
        <v>7.1</v>
      </c>
      <c r="BF59" s="2" t="s">
        <v>56</v>
      </c>
      <c r="BM59" s="11"/>
      <c r="BN59" s="11"/>
      <c r="BO59" s="11"/>
      <c r="BP59" s="11"/>
      <c r="BQ59" s="11"/>
    </row>
    <row r="60" spans="1:74" x14ac:dyDescent="0.3">
      <c r="A60" s="1" t="s">
        <v>458</v>
      </c>
      <c r="B60" s="3" t="s">
        <v>218</v>
      </c>
      <c r="C60" s="1" t="s">
        <v>223</v>
      </c>
      <c r="D60" s="1" t="s">
        <v>228</v>
      </c>
      <c r="F60" s="2">
        <f>17.1*2</f>
        <v>34.200000000000003</v>
      </c>
      <c r="K60" s="2">
        <v>10.1</v>
      </c>
      <c r="L60" s="2">
        <v>7.8</v>
      </c>
      <c r="M60" s="2" t="s">
        <v>56</v>
      </c>
      <c r="N60" s="2">
        <v>12.2</v>
      </c>
      <c r="O60" s="2">
        <v>8.9499999999999993</v>
      </c>
      <c r="S60" s="2">
        <v>11.7</v>
      </c>
      <c r="T60" s="2">
        <v>6.5</v>
      </c>
      <c r="U60" s="2">
        <v>14.2</v>
      </c>
      <c r="V60" s="2">
        <v>6.85</v>
      </c>
      <c r="W60" s="2">
        <v>27.3</v>
      </c>
      <c r="X60" s="2">
        <v>12.35</v>
      </c>
      <c r="Y60" s="2">
        <v>10.4</v>
      </c>
      <c r="Z60" s="2">
        <v>13.85</v>
      </c>
      <c r="AA60" s="2">
        <v>10.95</v>
      </c>
      <c r="AB60" s="2">
        <v>20.9</v>
      </c>
      <c r="AC60" s="2">
        <v>16.100000000000001</v>
      </c>
      <c r="AH60" s="2"/>
      <c r="AX60" s="2" t="s">
        <v>56</v>
      </c>
      <c r="BA60" s="2" t="s">
        <v>56</v>
      </c>
      <c r="BB60" s="2"/>
      <c r="BM60" s="11"/>
      <c r="BN60" s="11"/>
      <c r="BO60" s="11"/>
      <c r="BP60" s="11"/>
      <c r="BQ60" s="11"/>
    </row>
    <row r="61" spans="1:74" x14ac:dyDescent="0.3">
      <c r="A61" s="1" t="s">
        <v>219</v>
      </c>
      <c r="B61" s="3" t="s">
        <v>218</v>
      </c>
      <c r="C61" s="1" t="s">
        <v>224</v>
      </c>
      <c r="D61" s="1" t="s">
        <v>60</v>
      </c>
      <c r="AE61" s="2" t="s">
        <v>56</v>
      </c>
      <c r="AF61" s="2" t="s">
        <v>56</v>
      </c>
      <c r="AH61" s="2"/>
      <c r="AM61" s="2">
        <v>11.1</v>
      </c>
      <c r="AN61" s="2">
        <v>8.0500000000000007</v>
      </c>
      <c r="AR61" s="2">
        <v>10.5</v>
      </c>
      <c r="AS61" s="2">
        <v>5.9</v>
      </c>
      <c r="AT61" s="2">
        <v>11.8</v>
      </c>
      <c r="AU61" s="2">
        <v>6.3</v>
      </c>
      <c r="AV61" s="2">
        <v>14.3</v>
      </c>
      <c r="AW61" s="2">
        <v>6.7</v>
      </c>
      <c r="AX61" s="2">
        <v>24.55</v>
      </c>
      <c r="AY61" s="2">
        <v>18.600000000000001</v>
      </c>
      <c r="AZ61" s="2">
        <v>10.199999999999999</v>
      </c>
      <c r="BA61" s="2">
        <v>8.4</v>
      </c>
      <c r="BB61" s="2">
        <v>9.0500000000000007</v>
      </c>
      <c r="BC61" s="2">
        <v>6.95</v>
      </c>
      <c r="BF61" s="2" t="s">
        <v>56</v>
      </c>
      <c r="BM61" s="11"/>
      <c r="BN61" s="11"/>
      <c r="BO61" s="11"/>
      <c r="BP61" s="11"/>
      <c r="BQ61" s="11"/>
    </row>
    <row r="62" spans="1:74" s="5" customFormat="1" x14ac:dyDescent="0.3">
      <c r="A62" s="7" t="s">
        <v>220</v>
      </c>
      <c r="B62" s="3" t="s">
        <v>218</v>
      </c>
      <c r="C62" s="7" t="s">
        <v>225</v>
      </c>
      <c r="D62" s="7" t="s">
        <v>194</v>
      </c>
      <c r="R62" s="2"/>
      <c r="AV62" s="5">
        <v>14.3</v>
      </c>
      <c r="AW62" s="5">
        <v>7.25</v>
      </c>
      <c r="AX62" s="5">
        <v>26.15</v>
      </c>
      <c r="AY62" s="5">
        <v>19.8</v>
      </c>
      <c r="AZ62" s="5">
        <v>10.45</v>
      </c>
      <c r="BA62" s="5">
        <v>8.5</v>
      </c>
      <c r="BB62" s="5">
        <v>11.45</v>
      </c>
      <c r="BC62" s="5">
        <v>7.2</v>
      </c>
      <c r="BG62" s="2"/>
      <c r="BH62" s="2"/>
      <c r="BI62" s="2"/>
      <c r="BJ62" s="2"/>
      <c r="BK62" s="2"/>
      <c r="BL62" s="2"/>
      <c r="BM62" s="11"/>
      <c r="BN62" s="11"/>
      <c r="BO62" s="11"/>
      <c r="BP62" s="11"/>
      <c r="BQ62" s="11"/>
      <c r="BR62" s="2"/>
      <c r="BS62" s="2"/>
      <c r="BT62" s="2"/>
      <c r="BU62" s="2"/>
      <c r="BV62" s="2"/>
    </row>
    <row r="63" spans="1:74" x14ac:dyDescent="0.3">
      <c r="A63" s="1" t="s">
        <v>221</v>
      </c>
      <c r="B63" s="3" t="s">
        <v>218</v>
      </c>
      <c r="C63" s="1" t="s">
        <v>226</v>
      </c>
      <c r="D63" s="1" t="s">
        <v>60</v>
      </c>
      <c r="W63" s="2">
        <v>29.33</v>
      </c>
      <c r="X63" s="2">
        <v>12.11</v>
      </c>
      <c r="Y63" s="2">
        <v>9.07</v>
      </c>
      <c r="Z63" s="2">
        <v>16.079999999999998</v>
      </c>
      <c r="AA63" s="2">
        <v>10.27</v>
      </c>
      <c r="AB63" s="2">
        <v>21.49</v>
      </c>
      <c r="AC63" s="2">
        <v>18.46</v>
      </c>
      <c r="AH63" s="2"/>
      <c r="BB63" s="2"/>
      <c r="BM63" s="11"/>
      <c r="BQ63" s="11"/>
    </row>
    <row r="64" spans="1:74" s="5" customFormat="1" x14ac:dyDescent="0.3">
      <c r="A64" s="7" t="s">
        <v>241</v>
      </c>
      <c r="B64" s="3" t="s">
        <v>218</v>
      </c>
      <c r="C64" s="7" t="s">
        <v>77</v>
      </c>
      <c r="D64" s="7" t="s">
        <v>194</v>
      </c>
      <c r="Z64" s="5">
        <v>15.9</v>
      </c>
      <c r="AA64" s="5">
        <v>9.75</v>
      </c>
      <c r="AB64" s="5">
        <v>20.9</v>
      </c>
      <c r="AC64" s="5">
        <v>17.7</v>
      </c>
      <c r="BG64" s="2"/>
      <c r="BH64" s="2"/>
      <c r="BI64" s="2"/>
      <c r="BJ64" s="2"/>
      <c r="BK64" s="2"/>
      <c r="BL64" s="2"/>
      <c r="BM64" s="11"/>
      <c r="BN64" s="11"/>
      <c r="BO64" s="11"/>
      <c r="BP64" s="11"/>
      <c r="BQ64" s="11"/>
      <c r="BR64" s="2"/>
      <c r="BS64" s="2"/>
      <c r="BT64" s="2"/>
      <c r="BU64" s="2"/>
      <c r="BV64" s="2"/>
    </row>
    <row r="65" spans="1:71" x14ac:dyDescent="0.3">
      <c r="A65" s="1" t="s">
        <v>230</v>
      </c>
      <c r="B65" s="3" t="s">
        <v>218</v>
      </c>
      <c r="C65" s="1" t="s">
        <v>100</v>
      </c>
      <c r="D65" s="1" t="s">
        <v>60</v>
      </c>
      <c r="U65" s="2">
        <v>12.05</v>
      </c>
      <c r="V65" s="2">
        <v>6.25</v>
      </c>
      <c r="AH65" s="2"/>
      <c r="BB65" s="2"/>
      <c r="BM65" s="11"/>
      <c r="BQ65" s="11"/>
    </row>
    <row r="66" spans="1:71" x14ac:dyDescent="0.3">
      <c r="A66" s="1" t="s">
        <v>229</v>
      </c>
      <c r="B66" s="3" t="s">
        <v>218</v>
      </c>
      <c r="C66" s="1" t="s">
        <v>100</v>
      </c>
      <c r="D66" s="1" t="s">
        <v>60</v>
      </c>
      <c r="S66" s="2">
        <v>11.45</v>
      </c>
      <c r="T66" s="2">
        <v>5.6</v>
      </c>
      <c r="AH66" s="2"/>
      <c r="BB66" s="2"/>
      <c r="BM66" s="11"/>
      <c r="BQ66" s="11"/>
    </row>
    <row r="67" spans="1:71" x14ac:dyDescent="0.3">
      <c r="A67" s="1" t="s">
        <v>232</v>
      </c>
      <c r="B67" s="3" t="s">
        <v>218</v>
      </c>
      <c r="C67" s="1" t="s">
        <v>100</v>
      </c>
      <c r="D67" s="1" t="s">
        <v>60</v>
      </c>
      <c r="S67" s="2">
        <v>11.45</v>
      </c>
      <c r="T67" s="2">
        <v>5.9</v>
      </c>
      <c r="AH67" s="2"/>
      <c r="BB67" s="2"/>
      <c r="BM67" s="11"/>
      <c r="BQ67" s="11"/>
    </row>
    <row r="68" spans="1:71" x14ac:dyDescent="0.3">
      <c r="A68" s="1" t="s">
        <v>231</v>
      </c>
      <c r="B68" s="3" t="s">
        <v>218</v>
      </c>
      <c r="C68" s="1" t="s">
        <v>100</v>
      </c>
      <c r="D68" s="1" t="s">
        <v>60</v>
      </c>
      <c r="U68" s="2">
        <v>11.95</v>
      </c>
      <c r="V68" s="2">
        <v>6</v>
      </c>
      <c r="AH68" s="2"/>
      <c r="BB68" s="2"/>
      <c r="BM68" s="11"/>
      <c r="BQ68" s="11"/>
    </row>
    <row r="69" spans="1:71" x14ac:dyDescent="0.3">
      <c r="A69" s="1" t="s">
        <v>233</v>
      </c>
      <c r="B69" s="3" t="s">
        <v>218</v>
      </c>
      <c r="C69" s="1" t="s">
        <v>100</v>
      </c>
      <c r="D69" s="1" t="s">
        <v>60</v>
      </c>
      <c r="R69" s="8"/>
      <c r="AH69" s="2"/>
      <c r="AR69" s="2">
        <v>10.050000000000001</v>
      </c>
      <c r="AS69" s="2">
        <v>5.6</v>
      </c>
      <c r="BB69" s="2"/>
      <c r="BM69" s="11"/>
      <c r="BQ69" s="11"/>
    </row>
    <row r="70" spans="1:71" x14ac:dyDescent="0.3">
      <c r="A70" s="1" t="s">
        <v>234</v>
      </c>
      <c r="B70" s="3" t="s">
        <v>218</v>
      </c>
      <c r="C70" s="1" t="s">
        <v>100</v>
      </c>
      <c r="D70" s="1" t="s">
        <v>60</v>
      </c>
      <c r="R70" s="5"/>
      <c r="S70" s="2">
        <v>10.85</v>
      </c>
      <c r="T70" s="2">
        <v>5.4</v>
      </c>
      <c r="AH70" s="2"/>
      <c r="BB70" s="2"/>
      <c r="BM70" s="11"/>
      <c r="BQ70" s="11"/>
    </row>
    <row r="71" spans="1:71" x14ac:dyDescent="0.3">
      <c r="A71" s="1" t="s">
        <v>235</v>
      </c>
      <c r="B71" s="3" t="s">
        <v>218</v>
      </c>
      <c r="C71" s="1" t="s">
        <v>100</v>
      </c>
      <c r="D71" s="1" t="s">
        <v>60</v>
      </c>
      <c r="U71" s="2">
        <v>11.55</v>
      </c>
      <c r="V71" s="2">
        <v>5.95</v>
      </c>
      <c r="AH71" s="2"/>
      <c r="BB71" s="2"/>
      <c r="BM71" s="11"/>
      <c r="BQ71" s="11"/>
    </row>
    <row r="72" spans="1:71" x14ac:dyDescent="0.3">
      <c r="A72" s="1" t="s">
        <v>236</v>
      </c>
      <c r="B72" s="3" t="s">
        <v>218</v>
      </c>
      <c r="C72" s="1" t="s">
        <v>100</v>
      </c>
      <c r="D72" s="1" t="s">
        <v>60</v>
      </c>
      <c r="W72" s="2">
        <v>26.4</v>
      </c>
      <c r="X72" s="2">
        <v>11.95</v>
      </c>
      <c r="Y72" s="2">
        <v>10.1</v>
      </c>
      <c r="AH72" s="2"/>
      <c r="BB72" s="2"/>
      <c r="BM72" s="11"/>
      <c r="BQ72" s="11"/>
    </row>
    <row r="73" spans="1:71" x14ac:dyDescent="0.3">
      <c r="A73" s="23" t="s">
        <v>502</v>
      </c>
      <c r="B73" s="32" t="s">
        <v>218</v>
      </c>
      <c r="C73" s="23" t="s">
        <v>482</v>
      </c>
      <c r="D73" s="23" t="s">
        <v>60</v>
      </c>
      <c r="E73" s="27">
        <v>89.66</v>
      </c>
      <c r="F73" s="27">
        <v>30.64</v>
      </c>
      <c r="G73" s="27">
        <v>5.04</v>
      </c>
      <c r="H73" s="27">
        <v>4.3899999999999997</v>
      </c>
      <c r="I73" s="27">
        <v>6.29</v>
      </c>
      <c r="J73" s="27">
        <v>5.24</v>
      </c>
      <c r="K73" s="27">
        <v>9.01</v>
      </c>
      <c r="L73" s="27">
        <v>6.67</v>
      </c>
      <c r="M73" s="27">
        <v>12.72</v>
      </c>
      <c r="N73" s="27">
        <v>11.46</v>
      </c>
      <c r="O73" s="27">
        <v>7.88</v>
      </c>
      <c r="P73" s="27">
        <v>19.399999999999999</v>
      </c>
      <c r="Q73" s="27">
        <v>7.64</v>
      </c>
      <c r="R73" s="27">
        <v>5.79</v>
      </c>
      <c r="S73" s="27">
        <v>11.17</v>
      </c>
      <c r="T73" s="27">
        <v>5.81</v>
      </c>
      <c r="U73" s="27">
        <v>12.76</v>
      </c>
      <c r="V73" s="27">
        <v>6.37</v>
      </c>
      <c r="W73" s="27">
        <v>24.93</v>
      </c>
      <c r="X73" s="27">
        <v>11.74</v>
      </c>
      <c r="Y73" s="27">
        <v>9.6</v>
      </c>
      <c r="Z73" s="27">
        <v>14.29</v>
      </c>
      <c r="AA73" s="27">
        <v>9.92</v>
      </c>
      <c r="AB73" s="27">
        <v>18.239999999999998</v>
      </c>
      <c r="AC73" s="27">
        <v>15.97</v>
      </c>
      <c r="AD73" s="27">
        <v>5.22</v>
      </c>
      <c r="AE73" s="27">
        <v>8.0299999999999994</v>
      </c>
      <c r="AF73" s="27">
        <v>97.83</v>
      </c>
      <c r="AG73" s="27">
        <v>5.67</v>
      </c>
      <c r="AH73" s="27">
        <v>3.71</v>
      </c>
      <c r="AI73" s="27">
        <v>6.2</v>
      </c>
      <c r="AJ73" s="27">
        <v>4.8</v>
      </c>
      <c r="AK73" s="27">
        <v>6.2</v>
      </c>
      <c r="AL73" s="27">
        <v>6.48</v>
      </c>
      <c r="AM73" s="27">
        <v>12.25</v>
      </c>
      <c r="AN73" s="27">
        <v>7.72</v>
      </c>
      <c r="AO73" s="27">
        <v>18.09</v>
      </c>
      <c r="AP73" s="27">
        <v>7.32</v>
      </c>
      <c r="AQ73" s="27">
        <v>5.01</v>
      </c>
      <c r="AR73" s="27">
        <v>10.54</v>
      </c>
      <c r="AS73" s="27">
        <v>5.77</v>
      </c>
      <c r="AT73" s="27">
        <v>12.13</v>
      </c>
      <c r="AU73" s="27">
        <v>6.09</v>
      </c>
      <c r="AV73" s="27">
        <v>14.13</v>
      </c>
      <c r="AW73" s="27">
        <v>6.99</v>
      </c>
      <c r="AX73" s="27">
        <v>25.66</v>
      </c>
      <c r="AY73" s="27">
        <v>19.53</v>
      </c>
      <c r="AZ73" s="27">
        <v>10.58</v>
      </c>
      <c r="BA73" s="27">
        <v>8.75</v>
      </c>
      <c r="BB73" s="27">
        <v>8.9700000000000006</v>
      </c>
      <c r="BC73" s="27">
        <v>7.2</v>
      </c>
      <c r="BD73" s="27">
        <v>4.4800000000000004</v>
      </c>
      <c r="BE73" s="27">
        <v>3.62</v>
      </c>
      <c r="BF73" s="1" t="s">
        <v>56</v>
      </c>
      <c r="BM73" s="11"/>
      <c r="BQ73" s="11"/>
    </row>
    <row r="74" spans="1:71" x14ac:dyDescent="0.3">
      <c r="A74" s="23" t="s">
        <v>503</v>
      </c>
      <c r="B74" s="32" t="s">
        <v>218</v>
      </c>
      <c r="C74" s="23" t="s">
        <v>482</v>
      </c>
      <c r="D74" s="23" t="s">
        <v>60</v>
      </c>
      <c r="E74" s="27"/>
      <c r="F74" s="27"/>
      <c r="G74" s="27"/>
      <c r="H74" s="27"/>
      <c r="I74" s="27"/>
      <c r="J74" s="27"/>
      <c r="K74" s="27"/>
      <c r="L74" s="27"/>
      <c r="M74" s="27"/>
      <c r="N74" s="29">
        <v>12.54</v>
      </c>
      <c r="O74" s="29">
        <v>8.43</v>
      </c>
      <c r="P74" s="27"/>
      <c r="Q74" s="27"/>
      <c r="R74" s="27"/>
      <c r="S74" s="27"/>
      <c r="T74" s="27"/>
      <c r="U74" s="27">
        <v>11.16</v>
      </c>
      <c r="V74" s="27">
        <v>6.29</v>
      </c>
      <c r="W74" s="27">
        <v>24.55</v>
      </c>
      <c r="X74" s="27"/>
      <c r="Y74" s="27">
        <v>9.44</v>
      </c>
      <c r="Z74" s="27">
        <v>13.09</v>
      </c>
      <c r="AA74" s="27">
        <v>9.1300000000000008</v>
      </c>
      <c r="AB74" s="27">
        <v>17.489999999999998</v>
      </c>
      <c r="AC74" s="27">
        <v>15.52</v>
      </c>
      <c r="AD74" s="27"/>
      <c r="AE74" s="27"/>
      <c r="AF74" s="27"/>
      <c r="AG74" s="27"/>
      <c r="AH74" s="27"/>
      <c r="AI74" s="27"/>
      <c r="AJ74" s="27"/>
      <c r="AK74" s="27"/>
      <c r="AL74" s="27"/>
      <c r="AM74" s="27">
        <v>12.16</v>
      </c>
      <c r="AN74" s="27">
        <v>9.3699999999999992</v>
      </c>
      <c r="AO74" s="27"/>
      <c r="AP74" s="27">
        <v>6.28</v>
      </c>
      <c r="AQ74" s="27">
        <v>4.54</v>
      </c>
      <c r="AR74" s="27"/>
      <c r="AS74" s="27"/>
      <c r="AT74" s="27">
        <v>11.65</v>
      </c>
      <c r="AU74" s="27">
        <v>5.81</v>
      </c>
      <c r="AV74" s="27">
        <v>13.57</v>
      </c>
      <c r="AW74" s="27">
        <v>6.72</v>
      </c>
      <c r="AX74" s="27">
        <v>25.93</v>
      </c>
      <c r="AY74" s="27">
        <v>19.489999999999998</v>
      </c>
      <c r="AZ74" s="27">
        <v>10.45</v>
      </c>
      <c r="BA74" s="27">
        <v>8.6</v>
      </c>
      <c r="BB74" s="27">
        <v>9.0500000000000007</v>
      </c>
      <c r="BC74" s="33">
        <v>7.56</v>
      </c>
      <c r="BD74" s="27"/>
      <c r="BE74" s="27"/>
      <c r="BF74" s="1" t="s">
        <v>56</v>
      </c>
      <c r="BO74" s="11"/>
      <c r="BS74" s="11"/>
    </row>
    <row r="75" spans="1:71" x14ac:dyDescent="0.3">
      <c r="A75" s="34" t="s">
        <v>504</v>
      </c>
      <c r="B75" s="32" t="s">
        <v>218</v>
      </c>
      <c r="C75" s="23" t="s">
        <v>482</v>
      </c>
      <c r="D75" s="23" t="s">
        <v>60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>
        <v>112.15</v>
      </c>
      <c r="AG75" s="27"/>
      <c r="AH75" s="27"/>
      <c r="AI75" s="27"/>
      <c r="AJ75" s="27"/>
      <c r="AK75" s="27"/>
      <c r="AL75" s="27"/>
      <c r="AM75" s="27">
        <v>14.09</v>
      </c>
      <c r="AN75" s="27">
        <v>9.32</v>
      </c>
      <c r="AO75" s="27">
        <v>23.85</v>
      </c>
      <c r="AP75" s="27"/>
      <c r="AQ75" s="27"/>
      <c r="AR75" s="27">
        <v>12.23</v>
      </c>
      <c r="AS75" s="27">
        <v>6.53</v>
      </c>
      <c r="AT75" s="27">
        <v>12.64</v>
      </c>
      <c r="AU75" s="27">
        <v>6.09</v>
      </c>
      <c r="AV75" s="27"/>
      <c r="AW75" s="27"/>
      <c r="AX75" s="27">
        <v>30.2</v>
      </c>
      <c r="AY75" s="27">
        <v>21.47</v>
      </c>
      <c r="AZ75" s="27">
        <v>11.14</v>
      </c>
      <c r="BA75" s="27">
        <v>10.3</v>
      </c>
      <c r="BB75" s="27">
        <v>10.73</v>
      </c>
      <c r="BC75" s="27">
        <v>8.9600000000000009</v>
      </c>
      <c r="BD75" s="27">
        <v>6.25</v>
      </c>
      <c r="BE75" s="27">
        <v>5.54</v>
      </c>
      <c r="BF75" s="1" t="s">
        <v>56</v>
      </c>
      <c r="BM75" s="11"/>
      <c r="BQ75" s="11"/>
    </row>
    <row r="76" spans="1:71" x14ac:dyDescent="0.3">
      <c r="A76" s="23" t="s">
        <v>505</v>
      </c>
      <c r="B76" s="32" t="s">
        <v>218</v>
      </c>
      <c r="C76" s="23" t="s">
        <v>482</v>
      </c>
      <c r="D76" s="23" t="s">
        <v>60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>
        <v>11.42</v>
      </c>
      <c r="AU76" s="27">
        <v>5.7</v>
      </c>
      <c r="AV76" s="27"/>
      <c r="AW76" s="27"/>
      <c r="AX76" s="27">
        <v>27.14</v>
      </c>
      <c r="AY76" s="27">
        <v>20.45</v>
      </c>
      <c r="AZ76" s="27">
        <v>10.3</v>
      </c>
      <c r="BA76" s="27">
        <v>9.56</v>
      </c>
      <c r="BB76" s="27"/>
      <c r="BC76" s="27"/>
      <c r="BD76" s="27"/>
      <c r="BE76" s="27"/>
      <c r="BF76" s="1" t="s">
        <v>56</v>
      </c>
      <c r="BM76" s="11"/>
      <c r="BQ76" s="11"/>
    </row>
    <row r="77" spans="1:71" x14ac:dyDescent="0.3">
      <c r="A77" s="1" t="s">
        <v>237</v>
      </c>
      <c r="B77" s="3" t="s">
        <v>218</v>
      </c>
      <c r="C77" s="1" t="s">
        <v>100</v>
      </c>
      <c r="D77" s="1" t="s">
        <v>60</v>
      </c>
      <c r="R77" s="10"/>
      <c r="AH77" s="2"/>
      <c r="AX77" s="2">
        <v>26.5</v>
      </c>
      <c r="AY77" s="2">
        <v>20</v>
      </c>
      <c r="AZ77" s="2">
        <v>10.5</v>
      </c>
      <c r="BA77" s="2">
        <v>8.1999999999999993</v>
      </c>
      <c r="BM77" s="11"/>
      <c r="BQ77" s="11"/>
    </row>
    <row r="78" spans="1:71" x14ac:dyDescent="0.3">
      <c r="A78" s="1" t="s">
        <v>238</v>
      </c>
      <c r="B78" s="3" t="s">
        <v>218</v>
      </c>
      <c r="C78" s="1" t="s">
        <v>100</v>
      </c>
      <c r="D78" s="1" t="s">
        <v>60</v>
      </c>
      <c r="R78" s="6"/>
      <c r="AH78" s="2"/>
      <c r="AX78" s="2">
        <v>27</v>
      </c>
      <c r="AY78" s="2">
        <v>20.149999999999999</v>
      </c>
      <c r="AZ78" s="2">
        <v>10.65</v>
      </c>
      <c r="BA78" s="2">
        <v>8.3000000000000007</v>
      </c>
      <c r="BB78" s="2"/>
      <c r="BM78" s="11"/>
      <c r="BQ78" s="11"/>
    </row>
    <row r="79" spans="1:71" x14ac:dyDescent="0.3">
      <c r="A79" s="23" t="s">
        <v>466</v>
      </c>
      <c r="B79" s="3" t="s">
        <v>218</v>
      </c>
      <c r="C79" s="23" t="s">
        <v>537</v>
      </c>
      <c r="D79" s="23" t="s">
        <v>60</v>
      </c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>
        <v>11.78</v>
      </c>
      <c r="AN79" s="6">
        <v>8.06</v>
      </c>
      <c r="AO79" s="6"/>
      <c r="AP79" s="6"/>
      <c r="AQ79" s="6"/>
      <c r="AR79" s="6">
        <v>11.07</v>
      </c>
      <c r="AS79" s="6">
        <v>5.26</v>
      </c>
      <c r="AT79" s="6">
        <v>12.01</v>
      </c>
      <c r="AU79" s="6">
        <v>5.47</v>
      </c>
      <c r="AV79" s="6">
        <v>14.14</v>
      </c>
      <c r="AW79" s="6">
        <v>6.84</v>
      </c>
      <c r="AX79" s="6">
        <v>25.57</v>
      </c>
      <c r="AY79" s="6">
        <v>18.32</v>
      </c>
      <c r="AZ79" s="6">
        <v>8.1199999999999992</v>
      </c>
      <c r="BA79" s="6"/>
      <c r="BB79" s="6">
        <v>8.77</v>
      </c>
      <c r="BC79" s="6">
        <v>6.75</v>
      </c>
      <c r="BD79" s="6"/>
      <c r="BE79" s="6"/>
    </row>
    <row r="80" spans="1:71" x14ac:dyDescent="0.3">
      <c r="A80" s="23" t="s">
        <v>480</v>
      </c>
      <c r="B80" s="3" t="s">
        <v>218</v>
      </c>
      <c r="C80" s="33" t="s">
        <v>481</v>
      </c>
      <c r="D80" s="33" t="s">
        <v>534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6">
        <v>11.855</v>
      </c>
      <c r="T80" s="6">
        <v>5.9849999999999994</v>
      </c>
      <c r="U80" s="6">
        <v>13.28</v>
      </c>
      <c r="V80" s="6">
        <v>5.7575000000000003</v>
      </c>
      <c r="W80" s="6">
        <v>26.09</v>
      </c>
      <c r="X80" s="6">
        <v>11.83</v>
      </c>
      <c r="Y80" s="2">
        <v>10.28</v>
      </c>
      <c r="Z80" s="6">
        <v>13.625</v>
      </c>
      <c r="AA80" s="6">
        <v>9.4699999999999989</v>
      </c>
      <c r="AB80" s="2">
        <v>16.38</v>
      </c>
      <c r="AC80" s="6">
        <v>16.240000000000002</v>
      </c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>
        <v>12.74</v>
      </c>
      <c r="AU80" s="6">
        <v>5.625</v>
      </c>
      <c r="AV80" s="6">
        <v>14.16</v>
      </c>
      <c r="AW80" s="6">
        <v>6.65</v>
      </c>
      <c r="AX80" s="6">
        <v>26.994999999999997</v>
      </c>
      <c r="AY80" s="2">
        <v>18.91</v>
      </c>
      <c r="AZ80" s="6">
        <v>10.545</v>
      </c>
      <c r="BA80" s="2">
        <v>8.4600000000000009</v>
      </c>
      <c r="BB80" s="6">
        <v>10.215</v>
      </c>
      <c r="BC80" s="6">
        <v>8.08</v>
      </c>
      <c r="BD80" s="10"/>
      <c r="BE80" s="6"/>
      <c r="BF80" s="1" t="s">
        <v>490</v>
      </c>
    </row>
    <row r="81" spans="1:74" x14ac:dyDescent="0.3">
      <c r="A81" s="23" t="s">
        <v>486</v>
      </c>
      <c r="B81" s="3" t="s">
        <v>218</v>
      </c>
      <c r="C81" s="33" t="s">
        <v>535</v>
      </c>
      <c r="D81" s="33" t="s">
        <v>62</v>
      </c>
      <c r="E81" s="32" t="s">
        <v>56</v>
      </c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27">
        <v>10.721560283687943</v>
      </c>
      <c r="T81" s="27">
        <v>7.3397163120567379</v>
      </c>
      <c r="U81" s="27">
        <v>11.39049645390071</v>
      </c>
      <c r="V81" s="27">
        <v>7.3397163120567379</v>
      </c>
      <c r="W81" s="27">
        <v>27.509999999999998</v>
      </c>
      <c r="X81" s="27">
        <v>14.698014184397163</v>
      </c>
      <c r="Y81" s="27">
        <v>13.304397163120568</v>
      </c>
      <c r="Z81" s="27">
        <v>14.763049645390073</v>
      </c>
      <c r="AA81" s="27">
        <v>8.4081560283687953</v>
      </c>
      <c r="AB81" s="27">
        <v>18.971773049645392</v>
      </c>
      <c r="AC81" s="27">
        <v>17.336595744680849</v>
      </c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34"/>
      <c r="BE81" s="27"/>
      <c r="BF81" s="1" t="s">
        <v>490</v>
      </c>
    </row>
    <row r="82" spans="1:74" x14ac:dyDescent="0.3">
      <c r="A82" s="23" t="s">
        <v>1714</v>
      </c>
      <c r="B82" s="32" t="s">
        <v>248</v>
      </c>
      <c r="C82" s="33" t="s">
        <v>1713</v>
      </c>
      <c r="D82" s="33" t="s">
        <v>62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">
        <v>10.96</v>
      </c>
      <c r="AS82" s="2">
        <v>5.68</v>
      </c>
      <c r="AT82" s="2">
        <v>13.06</v>
      </c>
      <c r="AU82" s="2">
        <v>5.43</v>
      </c>
      <c r="AV82" s="2">
        <v>14.4</v>
      </c>
      <c r="AW82" s="2">
        <v>6.7</v>
      </c>
      <c r="AX82" s="2">
        <v>28.21</v>
      </c>
      <c r="AY82" s="2">
        <v>20.96</v>
      </c>
      <c r="AZ82" s="2">
        <v>11.5</v>
      </c>
      <c r="BA82" s="2">
        <v>9.64</v>
      </c>
      <c r="BB82" s="2">
        <v>11.07</v>
      </c>
      <c r="BC82" s="2">
        <v>8.5399999999999991</v>
      </c>
      <c r="BF82" s="1" t="s">
        <v>490</v>
      </c>
    </row>
    <row r="83" spans="1:74" x14ac:dyDescent="0.3">
      <c r="A83" s="23"/>
      <c r="B83" s="32"/>
      <c r="C83" s="33"/>
      <c r="D83" s="33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34"/>
      <c r="BE83" s="27"/>
      <c r="BF83" s="1"/>
    </row>
    <row r="84" spans="1:74" s="5" customFormat="1" x14ac:dyDescent="0.3">
      <c r="A84" s="44" t="s">
        <v>144</v>
      </c>
      <c r="B84" s="45"/>
      <c r="C84" s="44"/>
      <c r="D84" s="44"/>
      <c r="E84" s="45">
        <f>AVERAGE(E40:E81)</f>
        <v>89.66</v>
      </c>
      <c r="F84" s="45">
        <f t="shared" ref="F84:AQ84" si="18">AVERAGE(F40:F81)</f>
        <v>32.43</v>
      </c>
      <c r="G84" s="45">
        <f t="shared" si="18"/>
        <v>5.1449999999999996</v>
      </c>
      <c r="H84" s="45">
        <f t="shared" si="18"/>
        <v>4.42</v>
      </c>
      <c r="I84" s="45">
        <f t="shared" si="18"/>
        <v>6.53</v>
      </c>
      <c r="J84" s="45">
        <f t="shared" si="18"/>
        <v>4.996666666666667</v>
      </c>
      <c r="K84" s="45">
        <f t="shared" si="18"/>
        <v>9.0525000000000002</v>
      </c>
      <c r="L84" s="45">
        <f t="shared" si="18"/>
        <v>6.9049999999999994</v>
      </c>
      <c r="M84" s="45">
        <f t="shared" si="18"/>
        <v>12.785</v>
      </c>
      <c r="N84" s="45">
        <f t="shared" si="18"/>
        <v>11.87</v>
      </c>
      <c r="O84" s="45">
        <f t="shared" si="18"/>
        <v>8.2119999999999997</v>
      </c>
      <c r="P84" s="45">
        <f t="shared" si="18"/>
        <v>18.899999999999999</v>
      </c>
      <c r="Q84" s="45">
        <f t="shared" si="18"/>
        <v>7.3466666666666667</v>
      </c>
      <c r="R84" s="45">
        <f t="shared" si="18"/>
        <v>5.63</v>
      </c>
      <c r="S84" s="45">
        <f t="shared" si="18"/>
        <v>11.351656028368794</v>
      </c>
      <c r="T84" s="45">
        <f t="shared" si="18"/>
        <v>5.9904716312056738</v>
      </c>
      <c r="U84" s="45">
        <f t="shared" si="18"/>
        <v>12.108374704491725</v>
      </c>
      <c r="V84" s="45">
        <f t="shared" si="18"/>
        <v>6.382268026004728</v>
      </c>
      <c r="W84" s="45">
        <f t="shared" si="18"/>
        <v>26.431000000000001</v>
      </c>
      <c r="X84" s="45">
        <f t="shared" si="18"/>
        <v>12.411801418439717</v>
      </c>
      <c r="Y84" s="45">
        <f t="shared" si="18"/>
        <v>10.179439716312057</v>
      </c>
      <c r="Z84" s="45">
        <f t="shared" si="18"/>
        <v>14.414368149580918</v>
      </c>
      <c r="AA84" s="45">
        <f t="shared" si="18"/>
        <v>9.7807414571244351</v>
      </c>
      <c r="AB84" s="45">
        <f t="shared" si="18"/>
        <v>19.20288845905867</v>
      </c>
      <c r="AC84" s="45">
        <f t="shared" si="18"/>
        <v>16.620599613152809</v>
      </c>
      <c r="AD84" s="45">
        <f t="shared" si="18"/>
        <v>6.2174999999999994</v>
      </c>
      <c r="AE84" s="45">
        <f t="shared" si="18"/>
        <v>9.0474999999999994</v>
      </c>
      <c r="AF84" s="45">
        <f t="shared" si="18"/>
        <v>102.0575</v>
      </c>
      <c r="AG84" s="45">
        <f t="shared" si="18"/>
        <v>4.7349999999999994</v>
      </c>
      <c r="AH84" s="45">
        <f t="shared" si="18"/>
        <v>3.08</v>
      </c>
      <c r="AI84" s="45">
        <f t="shared" si="18"/>
        <v>5.8000000000000007</v>
      </c>
      <c r="AJ84" s="45">
        <f t="shared" si="18"/>
        <v>4.3</v>
      </c>
      <c r="AK84" s="45">
        <f t="shared" si="18"/>
        <v>6.2249999999999996</v>
      </c>
      <c r="AL84" s="45">
        <f t="shared" si="18"/>
        <v>6.2149999999999999</v>
      </c>
      <c r="AM84" s="45">
        <f t="shared" si="18"/>
        <v>12.352222222222224</v>
      </c>
      <c r="AN84" s="45">
        <f t="shared" si="18"/>
        <v>8.4700000000000006</v>
      </c>
      <c r="AO84" s="45">
        <f t="shared" si="18"/>
        <v>20.330000000000002</v>
      </c>
      <c r="AP84" s="45">
        <f t="shared" si="18"/>
        <v>6.8166666666666673</v>
      </c>
      <c r="AQ84" s="45">
        <f t="shared" si="18"/>
        <v>4.6499999999999995</v>
      </c>
      <c r="AR84" s="45">
        <f>AVERAGE(AR40:AR82)</f>
        <v>11.079000000000002</v>
      </c>
      <c r="AS84" s="45">
        <f t="shared" ref="AS84:BE84" si="19">AVERAGE(AS40:AS82)</f>
        <v>5.7590000000000003</v>
      </c>
      <c r="AT84" s="45">
        <f t="shared" si="19"/>
        <v>12.595833333333333</v>
      </c>
      <c r="AU84" s="45">
        <f t="shared" si="19"/>
        <v>6.0296153846153837</v>
      </c>
      <c r="AV84" s="45">
        <f t="shared" si="19"/>
        <v>14.436363636363637</v>
      </c>
      <c r="AW84" s="45">
        <f t="shared" si="19"/>
        <v>6.8550000000000004</v>
      </c>
      <c r="AX84" s="45">
        <f t="shared" si="19"/>
        <v>26.799722222222222</v>
      </c>
      <c r="AY84" s="45">
        <f t="shared" si="19"/>
        <v>19.786111111111111</v>
      </c>
      <c r="AZ84" s="45">
        <f t="shared" si="19"/>
        <v>10.404166666666667</v>
      </c>
      <c r="BA84" s="45">
        <f t="shared" si="19"/>
        <v>8.9005555555555578</v>
      </c>
      <c r="BB84" s="45">
        <f t="shared" si="19"/>
        <v>9.9289285714285711</v>
      </c>
      <c r="BC84" s="45">
        <f t="shared" si="19"/>
        <v>7.6321428571428589</v>
      </c>
      <c r="BD84" s="45">
        <f t="shared" si="19"/>
        <v>5.4050000000000002</v>
      </c>
      <c r="BE84" s="45">
        <f t="shared" si="19"/>
        <v>4.6875</v>
      </c>
      <c r="BG84" s="2"/>
      <c r="BH84" s="2"/>
      <c r="BI84" s="2"/>
      <c r="BJ84" s="2"/>
      <c r="BK84" s="2"/>
      <c r="BL84" s="2"/>
      <c r="BM84" s="11"/>
      <c r="BN84" s="2"/>
      <c r="BO84" s="2"/>
      <c r="BP84" s="2"/>
      <c r="BQ84" s="11"/>
      <c r="BR84" s="2"/>
      <c r="BS84" s="2"/>
      <c r="BT84" s="2"/>
      <c r="BU84" s="2"/>
      <c r="BV84" s="2"/>
    </row>
    <row r="85" spans="1:74" s="5" customFormat="1" x14ac:dyDescent="0.3">
      <c r="A85" s="46" t="s">
        <v>96</v>
      </c>
      <c r="B85" s="45"/>
      <c r="C85" s="44"/>
      <c r="D85" s="44"/>
      <c r="E85" s="47" t="s">
        <v>56</v>
      </c>
      <c r="F85" s="47">
        <f t="shared" ref="F85:AQ85" si="20">_xlfn.STDEV.S(F40:F81)</f>
        <v>1.7800842676682482</v>
      </c>
      <c r="G85" s="47">
        <f t="shared" si="20"/>
        <v>0.14849242404917495</v>
      </c>
      <c r="H85" s="47">
        <f t="shared" si="20"/>
        <v>4.2426406871193201E-2</v>
      </c>
      <c r="I85" s="47">
        <f t="shared" si="20"/>
        <v>0.2884441020371189</v>
      </c>
      <c r="J85" s="47">
        <f t="shared" si="20"/>
        <v>0.2236813209307684</v>
      </c>
      <c r="K85" s="47">
        <f t="shared" si="20"/>
        <v>0.73236489083880385</v>
      </c>
      <c r="L85" s="47">
        <f t="shared" si="20"/>
        <v>0.62591266696454284</v>
      </c>
      <c r="M85" s="47">
        <f t="shared" si="20"/>
        <v>9.1923881554250478E-2</v>
      </c>
      <c r="N85" s="47">
        <f t="shared" si="20"/>
        <v>0.4902040391510451</v>
      </c>
      <c r="O85" s="47">
        <f t="shared" si="20"/>
        <v>0.49423678535697813</v>
      </c>
      <c r="P85" s="47">
        <f t="shared" si="20"/>
        <v>0.70710678118654757</v>
      </c>
      <c r="Q85" s="47">
        <f t="shared" si="20"/>
        <v>0.3233161507461903</v>
      </c>
      <c r="R85" s="47">
        <f t="shared" si="20"/>
        <v>0.14730919862656242</v>
      </c>
      <c r="S85" s="47">
        <f t="shared" si="20"/>
        <v>0.49807786681945815</v>
      </c>
      <c r="T85" s="47">
        <f t="shared" si="20"/>
        <v>0.55868465550514268</v>
      </c>
      <c r="U85" s="47">
        <f t="shared" si="20"/>
        <v>1.3317266186088033</v>
      </c>
      <c r="V85" s="47">
        <f t="shared" si="20"/>
        <v>0.42912171639760455</v>
      </c>
      <c r="W85" s="47">
        <f t="shared" si="20"/>
        <v>1.5560594818679361</v>
      </c>
      <c r="X85" s="47">
        <f t="shared" si="20"/>
        <v>0.86958971532037044</v>
      </c>
      <c r="Y85" s="47">
        <f t="shared" si="20"/>
        <v>1.2276424784357036</v>
      </c>
      <c r="Z85" s="47">
        <f t="shared" si="20"/>
        <v>0.91944870243378318</v>
      </c>
      <c r="AA85" s="47">
        <f t="shared" si="20"/>
        <v>0.69125609112365383</v>
      </c>
      <c r="AB85" s="47">
        <f t="shared" si="20"/>
        <v>1.5322465782541366</v>
      </c>
      <c r="AC85" s="47">
        <f t="shared" si="20"/>
        <v>0.92061965579708527</v>
      </c>
      <c r="AD85" s="47">
        <f t="shared" si="20"/>
        <v>0.80863568228633143</v>
      </c>
      <c r="AE85" s="47">
        <f t="shared" si="20"/>
        <v>1.5084732900077058</v>
      </c>
      <c r="AF85" s="47">
        <f t="shared" si="20"/>
        <v>7.2963615361813527</v>
      </c>
      <c r="AG85" s="47">
        <f t="shared" si="20"/>
        <v>1.322289680818846</v>
      </c>
      <c r="AH85" s="47">
        <f t="shared" si="20"/>
        <v>0.89095454429505039</v>
      </c>
      <c r="AI85" s="47">
        <f t="shared" si="20"/>
        <v>0.5656854249492379</v>
      </c>
      <c r="AJ85" s="47">
        <f t="shared" si="20"/>
        <v>0.70710678118654757</v>
      </c>
      <c r="AK85" s="47">
        <f t="shared" si="20"/>
        <v>3.5355339059327251E-2</v>
      </c>
      <c r="AL85" s="47">
        <f t="shared" si="20"/>
        <v>0.37476659402887036</v>
      </c>
      <c r="AM85" s="47">
        <f t="shared" si="20"/>
        <v>0.97865695953405663</v>
      </c>
      <c r="AN85" s="47">
        <f t="shared" si="20"/>
        <v>0.64728278209759282</v>
      </c>
      <c r="AO85" s="47">
        <f t="shared" si="20"/>
        <v>3.0859682435177413</v>
      </c>
      <c r="AP85" s="47">
        <f t="shared" si="20"/>
        <v>0.4783583036455693</v>
      </c>
      <c r="AQ85" s="47">
        <f t="shared" si="20"/>
        <v>0.2404994802489186</v>
      </c>
      <c r="AR85" s="47">
        <f>_xlfn.STDEV.S(AR40:AR82)</f>
        <v>0.7897742293423694</v>
      </c>
      <c r="AS85" s="47">
        <f t="shared" ref="AS85:BE85" si="21">_xlfn.STDEV.S(AS40:AS82)</f>
        <v>0.33590507918491247</v>
      </c>
      <c r="AT85" s="47">
        <f t="shared" si="21"/>
        <v>0.9352438508785077</v>
      </c>
      <c r="AU85" s="47">
        <f t="shared" si="21"/>
        <v>0.39074960833026623</v>
      </c>
      <c r="AV85" s="47">
        <f t="shared" si="21"/>
        <v>0.7528249826788791</v>
      </c>
      <c r="AW85" s="47">
        <f t="shared" si="21"/>
        <v>0.24952682493799402</v>
      </c>
      <c r="AX85" s="47">
        <f t="shared" si="21"/>
        <v>1.3331127574901556</v>
      </c>
      <c r="AY85" s="47">
        <f t="shared" si="21"/>
        <v>0.91982823773142786</v>
      </c>
      <c r="AZ85" s="47">
        <f t="shared" si="21"/>
        <v>0.699840843251059</v>
      </c>
      <c r="BA85" s="47">
        <f t="shared" si="21"/>
        <v>0.57133972815420453</v>
      </c>
      <c r="BB85" s="47">
        <f t="shared" si="21"/>
        <v>0.88272344865942398</v>
      </c>
      <c r="BC85" s="47">
        <f t="shared" si="21"/>
        <v>0.70059511594323609</v>
      </c>
      <c r="BD85" s="47">
        <f t="shared" si="21"/>
        <v>0.73505101863748012</v>
      </c>
      <c r="BE85" s="47">
        <f t="shared" si="21"/>
        <v>0.80941851556122224</v>
      </c>
      <c r="BG85" s="2"/>
      <c r="BH85" s="2"/>
      <c r="BI85" s="2"/>
      <c r="BJ85" s="2"/>
      <c r="BK85" s="2"/>
      <c r="BL85" s="2"/>
      <c r="BM85" s="11"/>
      <c r="BN85" s="2"/>
      <c r="BO85" s="2"/>
      <c r="BP85" s="2"/>
      <c r="BQ85" s="11"/>
      <c r="BR85" s="2"/>
      <c r="BS85" s="2"/>
      <c r="BT85" s="2"/>
      <c r="BU85" s="2"/>
      <c r="BV85" s="2"/>
    </row>
    <row r="86" spans="1:74" s="5" customFormat="1" x14ac:dyDescent="0.3">
      <c r="A86" s="46" t="s">
        <v>97</v>
      </c>
      <c r="B86" s="45"/>
      <c r="C86" s="44"/>
      <c r="D86" s="44"/>
      <c r="E86" s="47" t="s">
        <v>56</v>
      </c>
      <c r="F86" s="47">
        <f t="shared" ref="F86:AR86" si="22">(F85/F84)*100</f>
        <v>5.489004834006316</v>
      </c>
      <c r="G86" s="47">
        <f t="shared" si="22"/>
        <v>2.8861501272920305</v>
      </c>
      <c r="H86" s="47">
        <f t="shared" si="22"/>
        <v>0.95987345862428053</v>
      </c>
      <c r="I86" s="47">
        <f t="shared" si="22"/>
        <v>4.4172144262958488</v>
      </c>
      <c r="J86" s="47">
        <f t="shared" si="22"/>
        <v>4.4766108258325898</v>
      </c>
      <c r="K86" s="47">
        <f t="shared" si="22"/>
        <v>8.0901948725634227</v>
      </c>
      <c r="L86" s="47">
        <f t="shared" si="22"/>
        <v>9.0646294998485573</v>
      </c>
      <c r="M86" s="47">
        <f t="shared" si="22"/>
        <v>0.71899790030700417</v>
      </c>
      <c r="N86" s="47">
        <f t="shared" si="22"/>
        <v>4.1297728656364381</v>
      </c>
      <c r="O86" s="47">
        <f t="shared" si="22"/>
        <v>6.0184703526178538</v>
      </c>
      <c r="P86" s="47">
        <f t="shared" si="22"/>
        <v>3.7413057205637439</v>
      </c>
      <c r="Q86" s="47">
        <f t="shared" si="22"/>
        <v>4.4008550464544962</v>
      </c>
      <c r="R86" s="47">
        <f t="shared" si="22"/>
        <v>2.6165044161023521</v>
      </c>
      <c r="S86" s="47">
        <f t="shared" si="22"/>
        <v>4.3877110579700211</v>
      </c>
      <c r="T86" s="47">
        <f t="shared" si="22"/>
        <v>9.326221538131195</v>
      </c>
      <c r="U86" s="47">
        <f t="shared" si="22"/>
        <v>10.998392857092419</v>
      </c>
      <c r="V86" s="47">
        <f t="shared" si="22"/>
        <v>6.7236555194663747</v>
      </c>
      <c r="W86" s="47">
        <f t="shared" si="22"/>
        <v>5.8872516434033368</v>
      </c>
      <c r="X86" s="47">
        <f t="shared" si="22"/>
        <v>7.0061523384386062</v>
      </c>
      <c r="Y86" s="47">
        <f t="shared" si="22"/>
        <v>12.06002012535588</v>
      </c>
      <c r="Z86" s="47">
        <f>(Z85/Z84)*100</f>
        <v>6.3786958463421461</v>
      </c>
      <c r="AA86" s="47">
        <f t="shared" si="22"/>
        <v>7.0675223770497775</v>
      </c>
      <c r="AB86" s="47">
        <f t="shared" si="22"/>
        <v>7.9792505253620982</v>
      </c>
      <c r="AC86" s="47">
        <f t="shared" si="22"/>
        <v>5.5390279365646204</v>
      </c>
      <c r="AD86" s="47">
        <f t="shared" si="22"/>
        <v>13.005801082208791</v>
      </c>
      <c r="AE86" s="47">
        <f t="shared" si="22"/>
        <v>16.672818900333858</v>
      </c>
      <c r="AF86" s="47">
        <f t="shared" si="22"/>
        <v>7.1492654005647331</v>
      </c>
      <c r="AG86" s="47">
        <f t="shared" si="22"/>
        <v>27.925864431232235</v>
      </c>
      <c r="AH86" s="47">
        <f t="shared" si="22"/>
        <v>28.927095593995141</v>
      </c>
      <c r="AI86" s="47">
        <f t="shared" si="22"/>
        <v>9.753196981883411</v>
      </c>
      <c r="AJ86" s="47">
        <f t="shared" si="22"/>
        <v>16.444343748524361</v>
      </c>
      <c r="AK86" s="47">
        <f t="shared" si="22"/>
        <v>0.56795725396509644</v>
      </c>
      <c r="AL86" s="47">
        <f t="shared" si="22"/>
        <v>6.0300336931435297</v>
      </c>
      <c r="AM86" s="47">
        <f t="shared" si="22"/>
        <v>7.9229222234474301</v>
      </c>
      <c r="AN86" s="47">
        <f t="shared" si="22"/>
        <v>7.6420635430648503</v>
      </c>
      <c r="AO86" s="47">
        <f t="shared" si="22"/>
        <v>15.179381424091201</v>
      </c>
      <c r="AP86" s="47">
        <f t="shared" si="22"/>
        <v>7.0174812270743656</v>
      </c>
      <c r="AQ86" s="47">
        <f t="shared" si="22"/>
        <v>5.1720318333100774</v>
      </c>
      <c r="AR86" s="47">
        <f t="shared" si="22"/>
        <v>7.1285696303129278</v>
      </c>
      <c r="AS86" s="47">
        <f t="shared" ref="AS86:BE86" si="23">(AS85/AS84)*100</f>
        <v>5.8326980237005106</v>
      </c>
      <c r="AT86" s="47">
        <f t="shared" si="23"/>
        <v>7.4250256106795183</v>
      </c>
      <c r="AU86" s="47">
        <f t="shared" si="23"/>
        <v>6.48050635745801</v>
      </c>
      <c r="AV86" s="47">
        <f t="shared" si="23"/>
        <v>5.214782625609363</v>
      </c>
      <c r="AW86" s="47">
        <f t="shared" si="23"/>
        <v>3.6400703856746026</v>
      </c>
      <c r="AX86" s="47">
        <f t="shared" si="23"/>
        <v>4.9743528923025329</v>
      </c>
      <c r="AY86" s="47">
        <f t="shared" si="23"/>
        <v>4.6488581438061773</v>
      </c>
      <c r="AZ86" s="47">
        <f t="shared" si="23"/>
        <v>6.7265439479477038</v>
      </c>
      <c r="BA86" s="47">
        <f t="shared" si="23"/>
        <v>6.4191468115446471</v>
      </c>
      <c r="BB86" s="47">
        <f t="shared" si="23"/>
        <v>8.8904199713909122</v>
      </c>
      <c r="BC86" s="47">
        <f t="shared" si="23"/>
        <v>9.1795335734256476</v>
      </c>
      <c r="BD86" s="47">
        <f t="shared" si="23"/>
        <v>13.599463804578726</v>
      </c>
      <c r="BE86" s="47">
        <f t="shared" si="23"/>
        <v>17.267594998639407</v>
      </c>
      <c r="BG86" s="2"/>
      <c r="BH86" s="2"/>
      <c r="BI86" s="2"/>
      <c r="BJ86" s="2"/>
      <c r="BK86" s="2"/>
      <c r="BL86" s="2"/>
      <c r="BM86" s="11"/>
      <c r="BN86" s="2"/>
      <c r="BO86" s="2"/>
      <c r="BP86" s="2"/>
      <c r="BQ86" s="11"/>
      <c r="BR86" s="2"/>
      <c r="BS86" s="2"/>
      <c r="BT86" s="2"/>
      <c r="BU86" s="2"/>
      <c r="BV86" s="2"/>
    </row>
    <row r="87" spans="1:74" s="5" customFormat="1" x14ac:dyDescent="0.3">
      <c r="A87" s="46" t="s">
        <v>463</v>
      </c>
      <c r="B87" s="45"/>
      <c r="C87" s="44"/>
      <c r="D87" s="44"/>
      <c r="E87" s="45" t="s">
        <v>56</v>
      </c>
      <c r="F87" s="45">
        <f t="shared" ref="F87:AR87" si="24">F86*(1+1/(4*F90))</f>
        <v>5.9464219035068417</v>
      </c>
      <c r="G87" s="45">
        <f t="shared" si="24"/>
        <v>3.2469188932035342</v>
      </c>
      <c r="H87" s="45">
        <f t="shared" si="24"/>
        <v>1.0798576409523155</v>
      </c>
      <c r="I87" s="45">
        <f t="shared" si="24"/>
        <v>4.7853156284871696</v>
      </c>
      <c r="J87" s="45">
        <f t="shared" si="24"/>
        <v>4.8496617279853051</v>
      </c>
      <c r="K87" s="45">
        <f t="shared" si="24"/>
        <v>8.5958320520986362</v>
      </c>
      <c r="L87" s="45">
        <f t="shared" si="24"/>
        <v>9.6311688435890925</v>
      </c>
      <c r="M87" s="45">
        <f t="shared" si="24"/>
        <v>0.80887263784537966</v>
      </c>
      <c r="N87" s="45">
        <f t="shared" si="24"/>
        <v>4.3362615089182599</v>
      </c>
      <c r="O87" s="45">
        <f t="shared" si="24"/>
        <v>6.3193938702487467</v>
      </c>
      <c r="P87" s="45">
        <f t="shared" si="24"/>
        <v>4.2089689356342115</v>
      </c>
      <c r="Q87" s="45">
        <f t="shared" si="24"/>
        <v>4.7675929669923702</v>
      </c>
      <c r="R87" s="45">
        <f t="shared" si="24"/>
        <v>2.8345464507775477</v>
      </c>
      <c r="S87" s="45">
        <f t="shared" si="24"/>
        <v>4.4974038344192717</v>
      </c>
      <c r="T87" s="45">
        <f t="shared" si="24"/>
        <v>9.5593770765844734</v>
      </c>
      <c r="U87" s="45">
        <f t="shared" si="24"/>
        <v>11.227526041615176</v>
      </c>
      <c r="V87" s="45">
        <f t="shared" si="24"/>
        <v>6.8637316761219234</v>
      </c>
      <c r="W87" s="45">
        <f t="shared" si="24"/>
        <v>6.0344329344884198</v>
      </c>
      <c r="X87" s="45">
        <f t="shared" si="24"/>
        <v>7.1813061468995709</v>
      </c>
      <c r="Y87" s="45">
        <f t="shared" si="24"/>
        <v>12.361520628489776</v>
      </c>
      <c r="Z87" s="45">
        <f t="shared" si="24"/>
        <v>6.5236662064862854</v>
      </c>
      <c r="AA87" s="45">
        <f t="shared" si="24"/>
        <v>7.2281478856190908</v>
      </c>
      <c r="AB87" s="45">
        <f t="shared" si="24"/>
        <v>8.1605971282112364</v>
      </c>
      <c r="AC87" s="45">
        <f t="shared" si="24"/>
        <v>5.6649149351229076</v>
      </c>
      <c r="AD87" s="45">
        <f t="shared" si="24"/>
        <v>13.81866364984684</v>
      </c>
      <c r="AE87" s="45">
        <f t="shared" si="24"/>
        <v>17.714870081604726</v>
      </c>
      <c r="AF87" s="45">
        <f t="shared" si="24"/>
        <v>7.5960944881000287</v>
      </c>
      <c r="AG87" s="45">
        <f t="shared" si="24"/>
        <v>31.416597485136265</v>
      </c>
      <c r="AH87" s="45">
        <f t="shared" si="24"/>
        <v>32.542982543244534</v>
      </c>
      <c r="AI87" s="45">
        <f t="shared" si="24"/>
        <v>10.972346604618837</v>
      </c>
      <c r="AJ87" s="45">
        <f t="shared" si="24"/>
        <v>18.499886717089908</v>
      </c>
      <c r="AK87" s="45">
        <f t="shared" si="24"/>
        <v>0.63895191071073354</v>
      </c>
      <c r="AL87" s="45">
        <f t="shared" si="24"/>
        <v>6.7837879047864709</v>
      </c>
      <c r="AM87" s="45">
        <f t="shared" si="24"/>
        <v>8.1430033963209691</v>
      </c>
      <c r="AN87" s="45">
        <f t="shared" si="24"/>
        <v>7.8543430859277619</v>
      </c>
      <c r="AO87" s="45">
        <f t="shared" si="24"/>
        <v>16.444329876098799</v>
      </c>
      <c r="AP87" s="45">
        <f t="shared" si="24"/>
        <v>7.3098762782024647</v>
      </c>
      <c r="AQ87" s="45">
        <f t="shared" si="24"/>
        <v>5.3875331596979974</v>
      </c>
      <c r="AR87" s="45">
        <f t="shared" si="24"/>
        <v>7.30678387107075</v>
      </c>
      <c r="AS87" s="45">
        <f t="shared" ref="AS87:BE87" si="25">AS86*(1+1/(4*AS90))</f>
        <v>5.9785154742930224</v>
      </c>
      <c r="AT87" s="45">
        <f t="shared" si="25"/>
        <v>7.5797136442353414</v>
      </c>
      <c r="AU87" s="45">
        <f t="shared" si="25"/>
        <v>6.6051314797168175</v>
      </c>
      <c r="AV87" s="45">
        <f t="shared" si="25"/>
        <v>5.3333004125550305</v>
      </c>
      <c r="AW87" s="45">
        <f t="shared" si="25"/>
        <v>3.7159051853761564</v>
      </c>
      <c r="AX87" s="45">
        <f t="shared" si="25"/>
        <v>5.0434411269178456</v>
      </c>
      <c r="AY87" s="45">
        <f t="shared" si="25"/>
        <v>4.713425618025707</v>
      </c>
      <c r="AZ87" s="45">
        <f t="shared" si="25"/>
        <v>6.8199681694469776</v>
      </c>
      <c r="BA87" s="45">
        <f t="shared" si="25"/>
        <v>6.5083016283716555</v>
      </c>
      <c r="BB87" s="45">
        <f t="shared" si="25"/>
        <v>9.0491774708800357</v>
      </c>
      <c r="BC87" s="45">
        <f t="shared" si="25"/>
        <v>9.3434538158082479</v>
      </c>
      <c r="BD87" s="45">
        <f t="shared" si="25"/>
        <v>14.449430292364896</v>
      </c>
      <c r="BE87" s="45">
        <f t="shared" si="25"/>
        <v>18.346819686054371</v>
      </c>
      <c r="BG87" s="2"/>
      <c r="BH87" s="2"/>
      <c r="BI87" s="2"/>
      <c r="BJ87" s="2"/>
      <c r="BK87" s="2"/>
      <c r="BL87" s="2"/>
      <c r="BM87" s="11"/>
      <c r="BN87" s="2"/>
      <c r="BO87" s="2"/>
      <c r="BP87" s="2"/>
      <c r="BQ87" s="11"/>
      <c r="BR87" s="2"/>
      <c r="BS87" s="2"/>
      <c r="BT87" s="2"/>
      <c r="BU87" s="2"/>
      <c r="BV87" s="2"/>
    </row>
    <row r="88" spans="1:74" s="5" customFormat="1" x14ac:dyDescent="0.3">
      <c r="A88" s="44" t="s">
        <v>141</v>
      </c>
      <c r="B88" s="45"/>
      <c r="C88" s="44"/>
      <c r="D88" s="44"/>
      <c r="E88" s="47">
        <f>MIN(E40:E81)</f>
        <v>89.66</v>
      </c>
      <c r="F88" s="47">
        <f t="shared" ref="F88:AQ88" si="26">MIN(F40:F81)</f>
        <v>30.64</v>
      </c>
      <c r="G88" s="47">
        <f t="shared" si="26"/>
        <v>5.04</v>
      </c>
      <c r="H88" s="47">
        <f t="shared" si="26"/>
        <v>4.3899999999999997</v>
      </c>
      <c r="I88" s="47">
        <f t="shared" si="26"/>
        <v>6.29</v>
      </c>
      <c r="J88" s="47">
        <f t="shared" si="26"/>
        <v>4.8</v>
      </c>
      <c r="K88" s="47">
        <f t="shared" si="26"/>
        <v>8.5</v>
      </c>
      <c r="L88" s="47">
        <f t="shared" si="26"/>
        <v>6.35</v>
      </c>
      <c r="M88" s="47">
        <f t="shared" si="26"/>
        <v>12.72</v>
      </c>
      <c r="N88" s="47">
        <f t="shared" si="26"/>
        <v>11.4</v>
      </c>
      <c r="O88" s="47">
        <f t="shared" si="26"/>
        <v>7.7</v>
      </c>
      <c r="P88" s="47">
        <f t="shared" si="26"/>
        <v>18.399999999999999</v>
      </c>
      <c r="Q88" s="47">
        <f t="shared" si="26"/>
        <v>7</v>
      </c>
      <c r="R88" s="47">
        <f t="shared" si="26"/>
        <v>5.5</v>
      </c>
      <c r="S88" s="47">
        <f t="shared" si="26"/>
        <v>10.62</v>
      </c>
      <c r="T88" s="47">
        <f t="shared" si="26"/>
        <v>5.4</v>
      </c>
      <c r="U88" s="47">
        <f t="shared" si="26"/>
        <v>8.9600000000000009</v>
      </c>
      <c r="V88" s="47">
        <f t="shared" si="26"/>
        <v>5.7575000000000003</v>
      </c>
      <c r="W88" s="47">
        <f t="shared" si="26"/>
        <v>24.55</v>
      </c>
      <c r="X88" s="47">
        <f t="shared" si="26"/>
        <v>11.74</v>
      </c>
      <c r="Y88" s="47">
        <f t="shared" si="26"/>
        <v>9.07</v>
      </c>
      <c r="Z88" s="47">
        <f t="shared" si="26"/>
        <v>13.09</v>
      </c>
      <c r="AA88" s="47">
        <f t="shared" si="26"/>
        <v>8.4081560283687953</v>
      </c>
      <c r="AB88" s="47">
        <f t="shared" si="26"/>
        <v>16.38</v>
      </c>
      <c r="AC88" s="47">
        <f t="shared" si="26"/>
        <v>15.52</v>
      </c>
      <c r="AD88" s="47">
        <f t="shared" si="26"/>
        <v>5.22</v>
      </c>
      <c r="AE88" s="47">
        <f t="shared" si="26"/>
        <v>8.0299999999999994</v>
      </c>
      <c r="AF88" s="47">
        <f t="shared" si="26"/>
        <v>95.75</v>
      </c>
      <c r="AG88" s="47">
        <f t="shared" si="26"/>
        <v>3.8</v>
      </c>
      <c r="AH88" s="47">
        <f t="shared" si="26"/>
        <v>2.4500000000000002</v>
      </c>
      <c r="AI88" s="47">
        <f t="shared" si="26"/>
        <v>5.4</v>
      </c>
      <c r="AJ88" s="47">
        <f t="shared" si="26"/>
        <v>3.8</v>
      </c>
      <c r="AK88" s="47">
        <f t="shared" si="26"/>
        <v>6.2</v>
      </c>
      <c r="AL88" s="47">
        <f t="shared" si="26"/>
        <v>5.95</v>
      </c>
      <c r="AM88" s="47">
        <f t="shared" si="26"/>
        <v>11.1</v>
      </c>
      <c r="AN88" s="47">
        <f t="shared" si="26"/>
        <v>7.7</v>
      </c>
      <c r="AO88" s="47">
        <f t="shared" si="26"/>
        <v>18.09</v>
      </c>
      <c r="AP88" s="47">
        <f t="shared" si="26"/>
        <v>6.28</v>
      </c>
      <c r="AQ88" s="47">
        <f t="shared" si="26"/>
        <v>4.3</v>
      </c>
      <c r="AR88" s="47">
        <f>MIN(AR40:AR82)</f>
        <v>10.050000000000001</v>
      </c>
      <c r="AS88" s="47">
        <f t="shared" ref="AS88:BE88" si="27">MIN(AS40:AS82)</f>
        <v>5.26</v>
      </c>
      <c r="AT88" s="47">
        <f t="shared" si="27"/>
        <v>11.42</v>
      </c>
      <c r="AU88" s="47">
        <f t="shared" si="27"/>
        <v>5.43</v>
      </c>
      <c r="AV88" s="47">
        <f t="shared" si="27"/>
        <v>13.35</v>
      </c>
      <c r="AW88" s="47">
        <f t="shared" si="27"/>
        <v>6.5</v>
      </c>
      <c r="AX88" s="47">
        <f t="shared" si="27"/>
        <v>24.55</v>
      </c>
      <c r="AY88" s="47">
        <f t="shared" si="27"/>
        <v>18.32</v>
      </c>
      <c r="AZ88" s="47">
        <f t="shared" si="27"/>
        <v>8.1199999999999992</v>
      </c>
      <c r="BA88" s="47">
        <f t="shared" si="27"/>
        <v>8.1999999999999993</v>
      </c>
      <c r="BB88" s="47">
        <f t="shared" si="27"/>
        <v>8.77</v>
      </c>
      <c r="BC88" s="47">
        <f t="shared" si="27"/>
        <v>6.75</v>
      </c>
      <c r="BD88" s="47">
        <f t="shared" si="27"/>
        <v>4.4800000000000004</v>
      </c>
      <c r="BE88" s="47">
        <f t="shared" si="27"/>
        <v>3.62</v>
      </c>
      <c r="BG88" s="2"/>
      <c r="BH88" s="2"/>
      <c r="BI88" s="2"/>
      <c r="BJ88" s="2"/>
      <c r="BK88" s="2"/>
      <c r="BL88" s="2"/>
      <c r="BM88" s="11"/>
      <c r="BN88" s="2"/>
      <c r="BO88" s="2"/>
      <c r="BP88" s="2"/>
      <c r="BQ88" s="11"/>
      <c r="BR88" s="2"/>
      <c r="BS88" s="2"/>
      <c r="BT88" s="2"/>
      <c r="BU88" s="2"/>
      <c r="BV88" s="2"/>
    </row>
    <row r="89" spans="1:74" s="5" customFormat="1" x14ac:dyDescent="0.3">
      <c r="A89" s="44" t="s">
        <v>142</v>
      </c>
      <c r="B89" s="45"/>
      <c r="C89" s="44"/>
      <c r="D89" s="44"/>
      <c r="E89" s="47">
        <f>MAX(E40:E81)</f>
        <v>89.66</v>
      </c>
      <c r="F89" s="47">
        <f t="shared" ref="F89:AQ89" si="28">MAX(F40:F81)</f>
        <v>34.200000000000003</v>
      </c>
      <c r="G89" s="47">
        <f t="shared" si="28"/>
        <v>5.25</v>
      </c>
      <c r="H89" s="47">
        <f t="shared" si="28"/>
        <v>4.45</v>
      </c>
      <c r="I89" s="47">
        <f t="shared" si="28"/>
        <v>6.85</v>
      </c>
      <c r="J89" s="47">
        <f t="shared" si="28"/>
        <v>5.24</v>
      </c>
      <c r="K89" s="47">
        <f t="shared" si="28"/>
        <v>10.1</v>
      </c>
      <c r="L89" s="47">
        <f t="shared" si="28"/>
        <v>7.8</v>
      </c>
      <c r="M89" s="47">
        <f t="shared" si="28"/>
        <v>12.85</v>
      </c>
      <c r="N89" s="47">
        <f t="shared" si="28"/>
        <v>12.54</v>
      </c>
      <c r="O89" s="47">
        <f t="shared" si="28"/>
        <v>8.9499999999999993</v>
      </c>
      <c r="P89" s="47">
        <f t="shared" si="28"/>
        <v>19.399999999999999</v>
      </c>
      <c r="Q89" s="47">
        <f t="shared" si="28"/>
        <v>7.64</v>
      </c>
      <c r="R89" s="47">
        <f t="shared" si="28"/>
        <v>5.79</v>
      </c>
      <c r="S89" s="47">
        <f t="shared" si="28"/>
        <v>12.1</v>
      </c>
      <c r="T89" s="47">
        <f t="shared" si="28"/>
        <v>7.3397163120567379</v>
      </c>
      <c r="U89" s="47">
        <f t="shared" si="28"/>
        <v>14.2</v>
      </c>
      <c r="V89" s="47">
        <f t="shared" si="28"/>
        <v>7.3397163120567379</v>
      </c>
      <c r="W89" s="47">
        <f t="shared" si="28"/>
        <v>29.33</v>
      </c>
      <c r="X89" s="47">
        <f t="shared" si="28"/>
        <v>14.698014184397163</v>
      </c>
      <c r="Y89" s="47">
        <f t="shared" si="28"/>
        <v>13.304397163120568</v>
      </c>
      <c r="Z89" s="47">
        <f t="shared" si="28"/>
        <v>16.079999999999998</v>
      </c>
      <c r="AA89" s="47">
        <f t="shared" si="28"/>
        <v>10.95</v>
      </c>
      <c r="AB89" s="47">
        <f t="shared" si="28"/>
        <v>21.49</v>
      </c>
      <c r="AC89" s="47">
        <f t="shared" si="28"/>
        <v>18.46</v>
      </c>
      <c r="AD89" s="47">
        <f t="shared" si="28"/>
        <v>7.2</v>
      </c>
      <c r="AE89" s="47">
        <f t="shared" si="28"/>
        <v>11.25</v>
      </c>
      <c r="AF89" s="47">
        <f t="shared" si="28"/>
        <v>112.15</v>
      </c>
      <c r="AG89" s="47">
        <f t="shared" si="28"/>
        <v>5.67</v>
      </c>
      <c r="AH89" s="47">
        <f t="shared" si="28"/>
        <v>3.71</v>
      </c>
      <c r="AI89" s="47">
        <f t="shared" si="28"/>
        <v>6.2</v>
      </c>
      <c r="AJ89" s="47">
        <f t="shared" si="28"/>
        <v>4.8</v>
      </c>
      <c r="AK89" s="47">
        <f t="shared" si="28"/>
        <v>6.25</v>
      </c>
      <c r="AL89" s="47">
        <f t="shared" si="28"/>
        <v>6.48</v>
      </c>
      <c r="AM89" s="47">
        <f t="shared" si="28"/>
        <v>14.09</v>
      </c>
      <c r="AN89" s="47">
        <f t="shared" si="28"/>
        <v>9.3699999999999992</v>
      </c>
      <c r="AO89" s="47">
        <f t="shared" si="28"/>
        <v>23.85</v>
      </c>
      <c r="AP89" s="47">
        <f t="shared" si="28"/>
        <v>7.32</v>
      </c>
      <c r="AQ89" s="47">
        <f t="shared" si="28"/>
        <v>5.01</v>
      </c>
      <c r="AR89" s="47">
        <f>MAX(AR40:AR82)</f>
        <v>12.49</v>
      </c>
      <c r="AS89" s="47">
        <f t="shared" ref="AS89:BE89" si="29">MAX(AS40:AS82)</f>
        <v>6.53</v>
      </c>
      <c r="AT89" s="47">
        <f t="shared" si="29"/>
        <v>14.5</v>
      </c>
      <c r="AU89" s="47">
        <f t="shared" si="29"/>
        <v>6.6</v>
      </c>
      <c r="AV89" s="47">
        <f t="shared" si="29"/>
        <v>15.8</v>
      </c>
      <c r="AW89" s="47">
        <f t="shared" si="29"/>
        <v>7.3</v>
      </c>
      <c r="AX89" s="47">
        <f t="shared" si="29"/>
        <v>30.2</v>
      </c>
      <c r="AY89" s="47">
        <f t="shared" si="29"/>
        <v>21.6</v>
      </c>
      <c r="AZ89" s="47">
        <f t="shared" si="29"/>
        <v>11.5</v>
      </c>
      <c r="BA89" s="47">
        <f t="shared" si="29"/>
        <v>10.3</v>
      </c>
      <c r="BB89" s="47">
        <f t="shared" si="29"/>
        <v>11.45</v>
      </c>
      <c r="BC89" s="47">
        <f t="shared" si="29"/>
        <v>8.9600000000000009</v>
      </c>
      <c r="BD89" s="47">
        <f t="shared" si="29"/>
        <v>6.25</v>
      </c>
      <c r="BE89" s="47">
        <f t="shared" si="29"/>
        <v>5.54</v>
      </c>
      <c r="BG89" s="2"/>
      <c r="BH89" s="2"/>
      <c r="BI89" s="2"/>
      <c r="BJ89" s="2"/>
      <c r="BK89" s="2"/>
      <c r="BL89" s="2"/>
      <c r="BM89" s="11"/>
      <c r="BN89" s="2"/>
      <c r="BO89" s="2"/>
      <c r="BP89" s="2"/>
      <c r="BQ89" s="11"/>
      <c r="BR89" s="2"/>
      <c r="BS89" s="2"/>
      <c r="BT89" s="2"/>
      <c r="BU89" s="2"/>
      <c r="BV89" s="2"/>
    </row>
    <row r="90" spans="1:74" s="5" customFormat="1" x14ac:dyDescent="0.3">
      <c r="A90" s="44" t="s">
        <v>143</v>
      </c>
      <c r="B90" s="45"/>
      <c r="C90" s="44"/>
      <c r="D90" s="44"/>
      <c r="E90" s="50">
        <f>COUNT(E40:E81)</f>
        <v>1</v>
      </c>
      <c r="F90" s="50">
        <f t="shared" ref="F90:AQ90" si="30">COUNT(F40:F81)</f>
        <v>3</v>
      </c>
      <c r="G90" s="50">
        <f t="shared" si="30"/>
        <v>2</v>
      </c>
      <c r="H90" s="50">
        <f t="shared" si="30"/>
        <v>2</v>
      </c>
      <c r="I90" s="50">
        <f t="shared" si="30"/>
        <v>3</v>
      </c>
      <c r="J90" s="50">
        <f t="shared" si="30"/>
        <v>3</v>
      </c>
      <c r="K90" s="50">
        <f t="shared" si="30"/>
        <v>4</v>
      </c>
      <c r="L90" s="50">
        <f t="shared" si="30"/>
        <v>4</v>
      </c>
      <c r="M90" s="50">
        <f t="shared" si="30"/>
        <v>2</v>
      </c>
      <c r="N90" s="50">
        <f t="shared" si="30"/>
        <v>5</v>
      </c>
      <c r="O90" s="50">
        <f t="shared" si="30"/>
        <v>5</v>
      </c>
      <c r="P90" s="50">
        <f t="shared" si="30"/>
        <v>2</v>
      </c>
      <c r="Q90" s="50">
        <f t="shared" si="30"/>
        <v>3</v>
      </c>
      <c r="R90" s="50">
        <f t="shared" si="30"/>
        <v>3</v>
      </c>
      <c r="S90" s="50">
        <f t="shared" si="30"/>
        <v>10</v>
      </c>
      <c r="T90" s="50">
        <f t="shared" si="30"/>
        <v>10</v>
      </c>
      <c r="U90" s="50">
        <f t="shared" si="30"/>
        <v>12</v>
      </c>
      <c r="V90" s="50">
        <f t="shared" si="30"/>
        <v>12</v>
      </c>
      <c r="W90" s="50">
        <f t="shared" si="30"/>
        <v>10</v>
      </c>
      <c r="X90" s="50">
        <f t="shared" si="30"/>
        <v>10</v>
      </c>
      <c r="Y90" s="50">
        <f t="shared" si="30"/>
        <v>10</v>
      </c>
      <c r="Z90" s="50">
        <f t="shared" si="30"/>
        <v>11</v>
      </c>
      <c r="AA90" s="50">
        <f t="shared" si="30"/>
        <v>11</v>
      </c>
      <c r="AB90" s="50">
        <f t="shared" si="30"/>
        <v>11</v>
      </c>
      <c r="AC90" s="50">
        <f t="shared" si="30"/>
        <v>11</v>
      </c>
      <c r="AD90" s="50">
        <f t="shared" si="30"/>
        <v>4</v>
      </c>
      <c r="AE90" s="50">
        <f t="shared" si="30"/>
        <v>4</v>
      </c>
      <c r="AF90" s="50">
        <f t="shared" si="30"/>
        <v>4</v>
      </c>
      <c r="AG90" s="50">
        <f t="shared" si="30"/>
        <v>2</v>
      </c>
      <c r="AH90" s="50">
        <f t="shared" si="30"/>
        <v>2</v>
      </c>
      <c r="AI90" s="50">
        <f t="shared" si="30"/>
        <v>2</v>
      </c>
      <c r="AJ90" s="50">
        <f t="shared" si="30"/>
        <v>2</v>
      </c>
      <c r="AK90" s="50">
        <f t="shared" si="30"/>
        <v>2</v>
      </c>
      <c r="AL90" s="50">
        <f t="shared" si="30"/>
        <v>2</v>
      </c>
      <c r="AM90" s="50">
        <f t="shared" si="30"/>
        <v>9</v>
      </c>
      <c r="AN90" s="50">
        <f t="shared" si="30"/>
        <v>9</v>
      </c>
      <c r="AO90" s="50">
        <f t="shared" si="30"/>
        <v>3</v>
      </c>
      <c r="AP90" s="50">
        <f t="shared" si="30"/>
        <v>6</v>
      </c>
      <c r="AQ90" s="50">
        <f t="shared" si="30"/>
        <v>6</v>
      </c>
      <c r="AR90" s="50">
        <f>COUNT(AR40:AR82)</f>
        <v>10</v>
      </c>
      <c r="AS90" s="50">
        <f t="shared" ref="AS90:BE90" si="31">COUNT(AS40:AS82)</f>
        <v>10</v>
      </c>
      <c r="AT90" s="50">
        <f t="shared" si="31"/>
        <v>12</v>
      </c>
      <c r="AU90" s="50">
        <f t="shared" si="31"/>
        <v>13</v>
      </c>
      <c r="AV90" s="50">
        <f t="shared" si="31"/>
        <v>11</v>
      </c>
      <c r="AW90" s="50">
        <f t="shared" si="31"/>
        <v>12</v>
      </c>
      <c r="AX90" s="50">
        <f t="shared" si="31"/>
        <v>18</v>
      </c>
      <c r="AY90" s="50">
        <f t="shared" si="31"/>
        <v>18</v>
      </c>
      <c r="AZ90" s="50">
        <f t="shared" si="31"/>
        <v>18</v>
      </c>
      <c r="BA90" s="50">
        <f t="shared" si="31"/>
        <v>18</v>
      </c>
      <c r="BB90" s="50">
        <f t="shared" si="31"/>
        <v>14</v>
      </c>
      <c r="BC90" s="50">
        <f t="shared" si="31"/>
        <v>14</v>
      </c>
      <c r="BD90" s="50">
        <f t="shared" si="31"/>
        <v>4</v>
      </c>
      <c r="BE90" s="50">
        <f t="shared" si="31"/>
        <v>4</v>
      </c>
      <c r="BG90" s="2"/>
      <c r="BH90" s="2"/>
      <c r="BI90" s="2"/>
      <c r="BJ90" s="2"/>
      <c r="BK90" s="2"/>
      <c r="BL90" s="2"/>
      <c r="BM90" s="11"/>
      <c r="BN90" s="2"/>
      <c r="BO90" s="2"/>
      <c r="BP90" s="2"/>
      <c r="BQ90" s="11"/>
      <c r="BR90" s="2"/>
      <c r="BS90" s="2"/>
      <c r="BT90" s="2"/>
      <c r="BU90" s="2"/>
      <c r="BV90" s="2"/>
    </row>
    <row r="91" spans="1:74" s="5" customFormat="1" x14ac:dyDescent="0.3">
      <c r="A91" s="9"/>
      <c r="B91" s="6"/>
      <c r="C91" s="1"/>
      <c r="D91" s="1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49"/>
      <c r="Q91" s="48"/>
      <c r="R91" s="48"/>
      <c r="S91" s="48"/>
      <c r="T91" s="48"/>
      <c r="U91" s="48"/>
      <c r="V91" s="48"/>
      <c r="W91" s="48"/>
      <c r="X91" s="48"/>
      <c r="Y91" s="48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12"/>
      <c r="AL91" s="12"/>
      <c r="AM91" s="12"/>
      <c r="AN91" s="12"/>
      <c r="AO91" s="12"/>
      <c r="AP91" s="12"/>
      <c r="AQ91" s="12"/>
      <c r="BD91" s="12"/>
      <c r="BE91" s="12"/>
      <c r="BG91" s="2"/>
      <c r="BH91" s="2"/>
      <c r="BI91" s="2"/>
      <c r="BJ91" s="2"/>
      <c r="BK91" s="2"/>
      <c r="BL91" s="2"/>
      <c r="BM91" s="11"/>
      <c r="BN91" s="2"/>
      <c r="BO91" s="2"/>
      <c r="BP91" s="2"/>
      <c r="BQ91" s="11"/>
      <c r="BR91" s="2"/>
      <c r="BS91" s="2"/>
      <c r="BT91" s="2"/>
      <c r="BU91" s="2"/>
      <c r="BV91" s="2"/>
    </row>
    <row r="92" spans="1:74" x14ac:dyDescent="0.3">
      <c r="A92" s="1" t="s">
        <v>277</v>
      </c>
      <c r="B92" s="3" t="s">
        <v>274</v>
      </c>
      <c r="C92" s="1" t="s">
        <v>465</v>
      </c>
      <c r="D92" s="1" t="s">
        <v>62</v>
      </c>
      <c r="N92" s="19">
        <v>10.35</v>
      </c>
      <c r="O92" s="2">
        <v>7.1</v>
      </c>
      <c r="P92" s="2">
        <v>18.100000000000001</v>
      </c>
      <c r="R92" s="13"/>
      <c r="AH92" s="2"/>
      <c r="BB92" s="2"/>
    </row>
    <row r="93" spans="1:74" x14ac:dyDescent="0.3">
      <c r="A93" s="1" t="s">
        <v>276</v>
      </c>
      <c r="B93" s="3" t="s">
        <v>274</v>
      </c>
      <c r="C93" s="1" t="s">
        <v>465</v>
      </c>
      <c r="D93" s="1" t="s">
        <v>62</v>
      </c>
      <c r="N93" s="2">
        <v>11.45</v>
      </c>
      <c r="O93" s="2">
        <v>8.25</v>
      </c>
      <c r="R93" s="13"/>
      <c r="AH93" s="2"/>
      <c r="BB93" s="2"/>
    </row>
    <row r="94" spans="1:74" x14ac:dyDescent="0.3">
      <c r="A94" s="1" t="s">
        <v>275</v>
      </c>
      <c r="B94" s="3" t="s">
        <v>274</v>
      </c>
      <c r="C94" s="1" t="s">
        <v>465</v>
      </c>
      <c r="D94" s="1" t="s">
        <v>62</v>
      </c>
      <c r="R94" s="13"/>
      <c r="AH94" s="2"/>
      <c r="AM94" s="2">
        <v>13.55</v>
      </c>
      <c r="AN94" s="2">
        <v>9.15</v>
      </c>
      <c r="BB94" s="2"/>
    </row>
    <row r="95" spans="1:74" x14ac:dyDescent="0.3">
      <c r="A95" s="1" t="s">
        <v>281</v>
      </c>
      <c r="B95" s="3" t="s">
        <v>274</v>
      </c>
      <c r="C95" s="1" t="s">
        <v>100</v>
      </c>
      <c r="D95" s="1" t="s">
        <v>60</v>
      </c>
      <c r="R95" s="13"/>
      <c r="Z95" s="2">
        <v>15</v>
      </c>
      <c r="AA95" s="2">
        <v>9.3000000000000007</v>
      </c>
      <c r="AB95" s="2">
        <v>20.55</v>
      </c>
      <c r="AC95" s="2">
        <v>17.05</v>
      </c>
      <c r="AH95" s="2"/>
      <c r="BB95" s="2"/>
      <c r="BM95" s="11"/>
      <c r="BQ95" s="11"/>
    </row>
    <row r="96" spans="1:74" x14ac:dyDescent="0.3">
      <c r="A96" s="1" t="s">
        <v>282</v>
      </c>
      <c r="B96" s="3" t="s">
        <v>274</v>
      </c>
      <c r="C96" s="1" t="s">
        <v>100</v>
      </c>
      <c r="D96" s="1" t="s">
        <v>60</v>
      </c>
      <c r="R96" s="13"/>
      <c r="Z96" s="2">
        <v>15.1</v>
      </c>
      <c r="AA96" s="19">
        <v>10.01</v>
      </c>
      <c r="AH96" s="2"/>
      <c r="BB96" s="2"/>
      <c r="BM96" s="11"/>
      <c r="BQ96" s="11"/>
    </row>
    <row r="97" spans="1:69" x14ac:dyDescent="0.3">
      <c r="A97" s="1" t="s">
        <v>283</v>
      </c>
      <c r="B97" s="3" t="s">
        <v>274</v>
      </c>
      <c r="C97" s="1" t="s">
        <v>100</v>
      </c>
      <c r="D97" s="1" t="s">
        <v>60</v>
      </c>
      <c r="R97" s="13"/>
      <c r="AA97" s="2">
        <v>9.9499999999999993</v>
      </c>
      <c r="AH97" s="2"/>
      <c r="BB97" s="2"/>
      <c r="BM97" s="11"/>
      <c r="BQ97" s="11"/>
    </row>
    <row r="98" spans="1:69" x14ac:dyDescent="0.3">
      <c r="A98" s="1" t="s">
        <v>287</v>
      </c>
      <c r="B98" s="3" t="s">
        <v>274</v>
      </c>
      <c r="C98" s="1" t="s">
        <v>100</v>
      </c>
      <c r="D98" s="1" t="s">
        <v>60</v>
      </c>
      <c r="N98" s="2">
        <v>10.65</v>
      </c>
      <c r="O98" s="2">
        <v>7.3</v>
      </c>
      <c r="P98" s="2">
        <v>18.2</v>
      </c>
      <c r="R98" s="13"/>
      <c r="AH98" s="2"/>
      <c r="BB98" s="2"/>
      <c r="BM98" s="11"/>
      <c r="BQ98" s="11"/>
    </row>
    <row r="99" spans="1:69" x14ac:dyDescent="0.3">
      <c r="A99" s="1" t="s">
        <v>286</v>
      </c>
      <c r="B99" s="3" t="s">
        <v>274</v>
      </c>
      <c r="C99" s="1" t="s">
        <v>100</v>
      </c>
      <c r="D99" s="1" t="s">
        <v>60</v>
      </c>
      <c r="N99" s="2">
        <v>11.6</v>
      </c>
      <c r="O99" s="2">
        <v>7.85</v>
      </c>
      <c r="P99" s="19">
        <v>17.2</v>
      </c>
      <c r="R99" s="13"/>
      <c r="AH99" s="2"/>
      <c r="BB99" s="2"/>
      <c r="BM99" s="11"/>
      <c r="BQ99" s="11"/>
    </row>
    <row r="100" spans="1:69" x14ac:dyDescent="0.3">
      <c r="A100" s="1" t="s">
        <v>285</v>
      </c>
      <c r="B100" s="3" t="s">
        <v>274</v>
      </c>
      <c r="C100" s="1" t="s">
        <v>100</v>
      </c>
      <c r="D100" s="1" t="s">
        <v>60</v>
      </c>
      <c r="N100" s="19">
        <v>11.25</v>
      </c>
      <c r="O100" s="19">
        <v>8.5</v>
      </c>
      <c r="P100" s="19">
        <v>17.95</v>
      </c>
      <c r="R100" s="13"/>
      <c r="AH100" s="2"/>
      <c r="BB100" s="2"/>
      <c r="BM100" s="11"/>
      <c r="BQ100" s="11"/>
    </row>
    <row r="101" spans="1:69" x14ac:dyDescent="0.3">
      <c r="A101" s="1" t="s">
        <v>288</v>
      </c>
      <c r="B101" s="3" t="s">
        <v>274</v>
      </c>
      <c r="C101" s="1" t="s">
        <v>100</v>
      </c>
      <c r="D101" s="1" t="s">
        <v>60</v>
      </c>
      <c r="K101" s="2">
        <v>8.83</v>
      </c>
      <c r="L101" s="2">
        <v>6.6</v>
      </c>
      <c r="M101" s="2">
        <v>13.9</v>
      </c>
      <c r="R101" s="13"/>
      <c r="AH101" s="2"/>
      <c r="BB101" s="2"/>
      <c r="BM101" s="11"/>
      <c r="BQ101" s="11"/>
    </row>
    <row r="102" spans="1:69" x14ac:dyDescent="0.3">
      <c r="A102" s="1" t="s">
        <v>310</v>
      </c>
      <c r="B102" s="3" t="s">
        <v>274</v>
      </c>
      <c r="C102" s="1" t="s">
        <v>100</v>
      </c>
      <c r="D102" s="1" t="s">
        <v>60</v>
      </c>
      <c r="K102" s="2">
        <v>8.9</v>
      </c>
      <c r="L102" s="2">
        <v>6.75</v>
      </c>
      <c r="M102" s="2">
        <v>15.75</v>
      </c>
      <c r="R102" s="13"/>
      <c r="AH102" s="2"/>
      <c r="BB102" s="2"/>
      <c r="BM102" s="11"/>
      <c r="BQ102" s="11"/>
    </row>
    <row r="103" spans="1:69" x14ac:dyDescent="0.3">
      <c r="A103" s="1" t="s">
        <v>290</v>
      </c>
      <c r="B103" s="3" t="s">
        <v>274</v>
      </c>
      <c r="C103" s="1" t="s">
        <v>100</v>
      </c>
      <c r="D103" s="1" t="s">
        <v>60</v>
      </c>
      <c r="E103" s="6"/>
      <c r="F103" s="6"/>
      <c r="G103" s="6"/>
      <c r="H103" s="6"/>
      <c r="I103" s="6"/>
      <c r="J103" s="6"/>
      <c r="K103" s="6">
        <v>8.1999999999999993</v>
      </c>
      <c r="L103" s="6">
        <v>6.8</v>
      </c>
      <c r="M103" s="6"/>
      <c r="N103" s="6"/>
      <c r="O103" s="6"/>
      <c r="P103" s="6"/>
      <c r="Q103" s="6"/>
      <c r="R103" s="13"/>
      <c r="S103" s="6"/>
      <c r="AH103" s="6"/>
      <c r="AI103" s="6"/>
      <c r="AJ103" s="6"/>
      <c r="AK103" s="6"/>
      <c r="AL103" s="6"/>
      <c r="AM103" s="6"/>
      <c r="BB103" s="2"/>
      <c r="BM103" s="11"/>
      <c r="BQ103" s="11"/>
    </row>
    <row r="104" spans="1:69" x14ac:dyDescent="0.3">
      <c r="A104" s="1" t="s">
        <v>291</v>
      </c>
      <c r="B104" s="3" t="s">
        <v>274</v>
      </c>
      <c r="C104" s="1" t="s">
        <v>100</v>
      </c>
      <c r="D104" s="1" t="s">
        <v>60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13"/>
      <c r="S104" s="6"/>
      <c r="T104" s="6"/>
      <c r="U104" s="6"/>
      <c r="V104" s="6"/>
      <c r="W104" s="6"/>
      <c r="X104" s="6"/>
      <c r="Y104" s="6"/>
      <c r="AH104" s="2"/>
      <c r="AP104" s="6">
        <v>5.8</v>
      </c>
      <c r="AQ104" s="6">
        <v>4.25</v>
      </c>
      <c r="BB104" s="2"/>
      <c r="BM104" s="11"/>
      <c r="BQ104" s="11"/>
    </row>
    <row r="105" spans="1:69" x14ac:dyDescent="0.3">
      <c r="A105" s="1" t="s">
        <v>292</v>
      </c>
      <c r="B105" s="3" t="s">
        <v>274</v>
      </c>
      <c r="C105" s="1" t="s">
        <v>100</v>
      </c>
      <c r="D105" s="1" t="s">
        <v>60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13"/>
      <c r="S105" s="6"/>
      <c r="T105" s="6"/>
      <c r="U105" s="6"/>
      <c r="V105" s="6"/>
      <c r="W105" s="6"/>
      <c r="X105" s="6"/>
      <c r="Y105" s="6"/>
      <c r="AH105" s="2"/>
      <c r="AP105" s="6">
        <v>6.48</v>
      </c>
      <c r="AQ105" s="6">
        <v>4.5</v>
      </c>
      <c r="BB105" s="2"/>
      <c r="BM105" s="11"/>
      <c r="BQ105" s="11"/>
    </row>
    <row r="106" spans="1:69" x14ac:dyDescent="0.3">
      <c r="A106" s="1" t="s">
        <v>311</v>
      </c>
      <c r="B106" s="3" t="s">
        <v>274</v>
      </c>
      <c r="C106" s="1" t="s">
        <v>100</v>
      </c>
      <c r="D106" s="1" t="s">
        <v>60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13"/>
      <c r="S106" s="6"/>
      <c r="T106" s="6"/>
      <c r="U106" s="6"/>
      <c r="V106" s="6"/>
      <c r="W106" s="6"/>
      <c r="X106" s="6"/>
      <c r="Y106" s="6"/>
      <c r="AH106" s="2"/>
      <c r="AP106" s="6">
        <v>6.45</v>
      </c>
      <c r="AQ106" s="6">
        <v>4.5</v>
      </c>
      <c r="BB106" s="2"/>
      <c r="BM106" s="11"/>
      <c r="BQ106" s="11"/>
    </row>
    <row r="107" spans="1:69" x14ac:dyDescent="0.3">
      <c r="A107" s="1" t="s">
        <v>293</v>
      </c>
      <c r="B107" s="3" t="s">
        <v>274</v>
      </c>
      <c r="C107" s="1" t="s">
        <v>100</v>
      </c>
      <c r="D107" s="1" t="s">
        <v>60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Q107" s="6">
        <v>7.25</v>
      </c>
      <c r="R107" s="10">
        <v>5.05</v>
      </c>
      <c r="AH107" s="2"/>
      <c r="BB107" s="2"/>
      <c r="BM107" s="11"/>
      <c r="BQ107" s="11"/>
    </row>
    <row r="108" spans="1:69" x14ac:dyDescent="0.3">
      <c r="A108" s="1" t="s">
        <v>294</v>
      </c>
      <c r="B108" s="3" t="s">
        <v>274</v>
      </c>
      <c r="C108" s="1" t="s">
        <v>100</v>
      </c>
      <c r="D108" s="1" t="s">
        <v>60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Q108" s="6">
        <v>6.25</v>
      </c>
      <c r="R108" s="10">
        <v>4.45</v>
      </c>
      <c r="AH108" s="2"/>
      <c r="BB108" s="2"/>
      <c r="BM108" s="11"/>
      <c r="BQ108" s="11"/>
    </row>
    <row r="109" spans="1:69" x14ac:dyDescent="0.3">
      <c r="A109" s="1" t="s">
        <v>295</v>
      </c>
      <c r="B109" s="3" t="s">
        <v>274</v>
      </c>
      <c r="C109" s="1" t="s">
        <v>100</v>
      </c>
      <c r="D109" s="1" t="s">
        <v>60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Q109" s="6">
        <v>7.8</v>
      </c>
      <c r="R109" s="10">
        <v>5.4</v>
      </c>
      <c r="AH109" s="2"/>
      <c r="BB109" s="2"/>
      <c r="BM109" s="11"/>
      <c r="BQ109" s="11"/>
    </row>
    <row r="110" spans="1:69" x14ac:dyDescent="0.3">
      <c r="A110" s="1" t="s">
        <v>296</v>
      </c>
      <c r="B110" s="3" t="s">
        <v>274</v>
      </c>
      <c r="C110" s="1" t="s">
        <v>100</v>
      </c>
      <c r="D110" s="1" t="s">
        <v>60</v>
      </c>
      <c r="E110" s="6"/>
      <c r="F110" s="6"/>
      <c r="G110" s="6">
        <v>5.15</v>
      </c>
      <c r="H110" s="6">
        <v>4.8</v>
      </c>
      <c r="I110" s="6"/>
      <c r="K110" s="6"/>
      <c r="L110" s="6"/>
      <c r="M110" s="6"/>
      <c r="N110" s="6"/>
      <c r="O110" s="6"/>
      <c r="P110" s="6"/>
      <c r="Q110" s="6"/>
      <c r="S110" s="6"/>
      <c r="T110" s="6"/>
      <c r="U110" s="6"/>
      <c r="V110" s="6"/>
      <c r="W110" s="6"/>
      <c r="X110" s="6"/>
      <c r="Y110" s="6"/>
      <c r="AH110" s="2"/>
      <c r="BB110" s="2"/>
      <c r="BM110" s="11"/>
      <c r="BQ110" s="11"/>
    </row>
    <row r="111" spans="1:69" x14ac:dyDescent="0.3">
      <c r="A111" s="1" t="s">
        <v>297</v>
      </c>
      <c r="B111" s="3" t="s">
        <v>274</v>
      </c>
      <c r="C111" s="1" t="s">
        <v>100</v>
      </c>
      <c r="D111" s="1" t="s">
        <v>60</v>
      </c>
      <c r="E111" s="6"/>
      <c r="F111" s="6"/>
      <c r="G111" s="6"/>
      <c r="H111" s="6"/>
      <c r="I111" s="6">
        <v>6.9</v>
      </c>
      <c r="J111" s="28">
        <v>5.25</v>
      </c>
      <c r="K111" s="6"/>
      <c r="L111" s="6"/>
      <c r="M111" s="6"/>
      <c r="N111" s="6"/>
      <c r="O111" s="6"/>
      <c r="P111" s="6"/>
      <c r="Q111" s="6"/>
      <c r="S111" s="6"/>
      <c r="T111" s="6"/>
      <c r="U111" s="6"/>
      <c r="V111" s="6"/>
      <c r="W111" s="6"/>
      <c r="X111" s="6"/>
      <c r="Y111" s="6"/>
      <c r="AH111" s="2"/>
      <c r="BB111" s="2"/>
      <c r="BM111" s="11"/>
      <c r="BQ111" s="11"/>
    </row>
    <row r="112" spans="1:69" x14ac:dyDescent="0.3">
      <c r="A112" s="1" t="s">
        <v>292</v>
      </c>
      <c r="B112" s="3" t="s">
        <v>274</v>
      </c>
      <c r="C112" s="1" t="s">
        <v>100</v>
      </c>
      <c r="D112" s="1" t="s">
        <v>60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S112" s="6"/>
      <c r="T112" s="6"/>
      <c r="U112" s="6"/>
      <c r="V112" s="6"/>
      <c r="W112" s="6"/>
      <c r="X112" s="6"/>
      <c r="Y112" s="6"/>
      <c r="AH112" s="2"/>
      <c r="AP112" s="6">
        <v>6.45</v>
      </c>
      <c r="AQ112" s="6">
        <v>4.5</v>
      </c>
      <c r="BB112" s="2"/>
      <c r="BM112" s="11"/>
      <c r="BQ112" s="11"/>
    </row>
    <row r="113" spans="1:69" x14ac:dyDescent="0.3">
      <c r="A113" s="1" t="s">
        <v>298</v>
      </c>
      <c r="B113" s="3" t="s">
        <v>274</v>
      </c>
      <c r="C113" s="1" t="s">
        <v>100</v>
      </c>
      <c r="D113" s="1" t="s">
        <v>60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S113" s="6"/>
      <c r="AH113" s="2"/>
      <c r="AI113" s="6">
        <v>5</v>
      </c>
      <c r="AJ113" s="6">
        <v>3.95</v>
      </c>
      <c r="AK113" s="6"/>
      <c r="AL113" s="6"/>
      <c r="AM113" s="6"/>
      <c r="BB113" s="2"/>
      <c r="BM113" s="11"/>
      <c r="BQ113" s="11"/>
    </row>
    <row r="114" spans="1:69" x14ac:dyDescent="0.3">
      <c r="A114" s="1" t="s">
        <v>299</v>
      </c>
      <c r="B114" s="3" t="s">
        <v>274</v>
      </c>
      <c r="C114" s="1" t="s">
        <v>100</v>
      </c>
      <c r="D114" s="1" t="s">
        <v>60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S114" s="6"/>
      <c r="AH114" s="2"/>
      <c r="AI114" s="6">
        <v>4.8499999999999996</v>
      </c>
      <c r="AJ114" s="6">
        <v>3.7</v>
      </c>
      <c r="AK114" s="6"/>
      <c r="AL114" s="6"/>
      <c r="AM114" s="6"/>
      <c r="BB114" s="2"/>
      <c r="BM114" s="11"/>
      <c r="BQ114" s="11"/>
    </row>
    <row r="115" spans="1:69" x14ac:dyDescent="0.3">
      <c r="A115" s="1" t="s">
        <v>300</v>
      </c>
      <c r="B115" s="3" t="s">
        <v>274</v>
      </c>
      <c r="C115" s="1" t="s">
        <v>100</v>
      </c>
      <c r="D115" s="1" t="s">
        <v>60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S115" s="6"/>
      <c r="T115" s="6"/>
      <c r="U115" s="6"/>
      <c r="V115" s="6"/>
      <c r="W115" s="6"/>
      <c r="X115" s="6"/>
      <c r="Y115" s="6"/>
      <c r="AH115" s="2"/>
      <c r="AP115" s="6">
        <v>6</v>
      </c>
      <c r="AQ115" s="6">
        <v>4.5</v>
      </c>
      <c r="BB115" s="2"/>
      <c r="BM115" s="11"/>
      <c r="BQ115" s="11"/>
    </row>
    <row r="116" spans="1:69" x14ac:dyDescent="0.3">
      <c r="A116" s="1" t="s">
        <v>301</v>
      </c>
      <c r="B116" s="3" t="s">
        <v>274</v>
      </c>
      <c r="C116" s="1" t="s">
        <v>100</v>
      </c>
      <c r="D116" s="1" t="s">
        <v>60</v>
      </c>
      <c r="E116" s="6"/>
      <c r="F116" s="6"/>
      <c r="G116" s="6">
        <v>5.3</v>
      </c>
      <c r="H116" s="6">
        <v>4.8</v>
      </c>
      <c r="I116" s="6"/>
      <c r="J116" s="6"/>
      <c r="K116" s="6"/>
      <c r="L116" s="6"/>
      <c r="M116" s="6"/>
      <c r="N116" s="6"/>
      <c r="O116" s="6"/>
      <c r="P116" s="6"/>
      <c r="Q116" s="6"/>
      <c r="S116" s="6"/>
      <c r="AH116" s="6"/>
      <c r="AI116" s="6"/>
      <c r="AJ116" s="6"/>
      <c r="AK116" s="6"/>
      <c r="AL116" s="6"/>
      <c r="AM116" s="6"/>
      <c r="BB116" s="2"/>
      <c r="BM116" s="11"/>
      <c r="BQ116" s="11"/>
    </row>
    <row r="117" spans="1:69" x14ac:dyDescent="0.3">
      <c r="A117" s="1" t="s">
        <v>302</v>
      </c>
      <c r="B117" s="3" t="s">
        <v>274</v>
      </c>
      <c r="C117" s="1" t="s">
        <v>100</v>
      </c>
      <c r="D117" s="1" t="s">
        <v>60</v>
      </c>
      <c r="E117" s="6"/>
      <c r="F117" s="6"/>
      <c r="I117" s="6">
        <v>6.25</v>
      </c>
      <c r="J117" s="6">
        <v>5.0999999999999996</v>
      </c>
      <c r="K117" s="6"/>
      <c r="L117" s="6"/>
      <c r="M117" s="6"/>
      <c r="N117" s="6"/>
      <c r="O117" s="6"/>
      <c r="P117" s="6"/>
      <c r="Q117" s="6"/>
      <c r="S117" s="6"/>
      <c r="AH117" s="6"/>
      <c r="AI117" s="6"/>
      <c r="AJ117" s="6"/>
      <c r="AK117" s="6"/>
      <c r="AL117" s="6"/>
      <c r="AM117" s="6"/>
      <c r="BB117" s="2"/>
      <c r="BM117" s="11"/>
      <c r="BQ117" s="11"/>
    </row>
    <row r="118" spans="1:69" x14ac:dyDescent="0.3">
      <c r="A118" s="1" t="s">
        <v>303</v>
      </c>
      <c r="B118" s="3" t="s">
        <v>274</v>
      </c>
      <c r="C118" s="1" t="s">
        <v>100</v>
      </c>
      <c r="D118" s="1" t="s">
        <v>60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S118" s="6"/>
      <c r="AH118" s="2"/>
      <c r="AI118" s="6">
        <v>5.05</v>
      </c>
      <c r="AJ118" s="6">
        <v>4.0999999999999996</v>
      </c>
      <c r="AL118" s="6"/>
      <c r="AM118" s="6"/>
      <c r="BB118" s="2"/>
      <c r="BM118" s="11"/>
      <c r="BQ118" s="11"/>
    </row>
    <row r="119" spans="1:69" x14ac:dyDescent="0.3">
      <c r="A119" s="1" t="s">
        <v>304</v>
      </c>
      <c r="B119" s="3" t="s">
        <v>274</v>
      </c>
      <c r="C119" s="1" t="s">
        <v>100</v>
      </c>
      <c r="D119" s="1" t="s">
        <v>60</v>
      </c>
      <c r="E119" s="6"/>
      <c r="F119" s="6"/>
      <c r="G119" s="6">
        <v>5.7</v>
      </c>
      <c r="H119" s="6">
        <v>4.5</v>
      </c>
      <c r="I119" s="6"/>
      <c r="J119" s="6"/>
      <c r="K119" s="6"/>
      <c r="L119" s="6"/>
      <c r="M119" s="6"/>
      <c r="N119" s="6"/>
      <c r="O119" s="6"/>
      <c r="P119" s="6"/>
      <c r="Q119" s="6"/>
      <c r="S119" s="6"/>
      <c r="AH119" s="6"/>
      <c r="AI119" s="6"/>
      <c r="AJ119" s="6"/>
      <c r="AK119" s="6"/>
      <c r="AM119" s="6"/>
      <c r="BB119" s="2"/>
      <c r="BM119" s="11"/>
      <c r="BQ119" s="11"/>
    </row>
    <row r="120" spans="1:69" x14ac:dyDescent="0.3">
      <c r="A120" s="1" t="s">
        <v>305</v>
      </c>
      <c r="B120" s="3" t="s">
        <v>274</v>
      </c>
      <c r="C120" s="1" t="s">
        <v>100</v>
      </c>
      <c r="D120" s="1" t="s">
        <v>60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S120" s="6"/>
      <c r="AH120" s="6"/>
      <c r="AI120" s="6"/>
      <c r="AK120" s="6">
        <v>6</v>
      </c>
      <c r="AL120" s="6">
        <v>5.65</v>
      </c>
      <c r="AM120" s="6"/>
      <c r="BB120" s="2"/>
      <c r="BM120" s="11"/>
      <c r="BQ120" s="11"/>
    </row>
    <row r="121" spans="1:69" x14ac:dyDescent="0.3">
      <c r="A121" s="1" t="s">
        <v>306</v>
      </c>
      <c r="B121" s="3" t="s">
        <v>274</v>
      </c>
      <c r="C121" s="1" t="s">
        <v>100</v>
      </c>
      <c r="D121" s="1" t="s">
        <v>60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S121" s="6"/>
      <c r="AH121" s="2"/>
      <c r="AI121" s="6">
        <v>4.95</v>
      </c>
      <c r="AJ121" s="6">
        <v>3.8</v>
      </c>
      <c r="AK121" s="6"/>
      <c r="AL121" s="6"/>
      <c r="AM121" s="6"/>
      <c r="BB121" s="2"/>
      <c r="BM121" s="11"/>
      <c r="BQ121" s="11"/>
    </row>
    <row r="122" spans="1:69" x14ac:dyDescent="0.3">
      <c r="A122" s="1" t="s">
        <v>307</v>
      </c>
      <c r="B122" s="3" t="s">
        <v>274</v>
      </c>
      <c r="C122" s="1" t="s">
        <v>100</v>
      </c>
      <c r="D122" s="1" t="s">
        <v>60</v>
      </c>
      <c r="E122" s="6"/>
      <c r="F122" s="6"/>
      <c r="G122" s="6"/>
      <c r="H122" s="6"/>
      <c r="I122" s="6">
        <v>6.25</v>
      </c>
      <c r="J122" s="6">
        <v>5.25</v>
      </c>
      <c r="K122" s="6"/>
      <c r="L122" s="6"/>
      <c r="M122" s="6"/>
      <c r="N122" s="6"/>
      <c r="O122" s="6"/>
      <c r="P122" s="6"/>
      <c r="Q122" s="6"/>
      <c r="S122" s="6"/>
      <c r="AH122" s="6"/>
      <c r="AI122" s="6"/>
      <c r="AJ122" s="6"/>
      <c r="AK122" s="6"/>
      <c r="AL122" s="6"/>
      <c r="AM122" s="6"/>
      <c r="BB122" s="2"/>
      <c r="BM122" s="11"/>
      <c r="BQ122" s="11"/>
    </row>
    <row r="123" spans="1:69" x14ac:dyDescent="0.3">
      <c r="A123" s="1" t="s">
        <v>308</v>
      </c>
      <c r="B123" s="3" t="s">
        <v>274</v>
      </c>
      <c r="C123" s="1" t="s">
        <v>100</v>
      </c>
      <c r="D123" s="1" t="s">
        <v>60</v>
      </c>
      <c r="E123" s="6"/>
      <c r="F123" s="6"/>
      <c r="G123" s="6">
        <v>5.2</v>
      </c>
      <c r="H123" s="6">
        <v>5</v>
      </c>
      <c r="I123" s="6"/>
      <c r="J123" s="6"/>
      <c r="K123" s="6"/>
      <c r="L123" s="6"/>
      <c r="M123" s="6"/>
      <c r="N123" s="6"/>
      <c r="O123" s="6"/>
      <c r="P123" s="6"/>
      <c r="Q123" s="6"/>
      <c r="S123" s="6"/>
      <c r="AH123" s="6"/>
      <c r="AI123" s="6"/>
      <c r="AJ123" s="6"/>
      <c r="AK123" s="6"/>
      <c r="AL123" s="6"/>
      <c r="AM123" s="6"/>
      <c r="BB123" s="2"/>
      <c r="BM123" s="11"/>
      <c r="BQ123" s="11"/>
    </row>
    <row r="124" spans="1:69" x14ac:dyDescent="0.3">
      <c r="A124" s="1" t="s">
        <v>309</v>
      </c>
      <c r="B124" s="3" t="s">
        <v>274</v>
      </c>
      <c r="C124" s="1" t="s">
        <v>100</v>
      </c>
      <c r="D124" s="1" t="s">
        <v>60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S124" s="6"/>
      <c r="AH124" s="6"/>
      <c r="AI124" s="6"/>
      <c r="AK124" s="6">
        <v>6</v>
      </c>
      <c r="AL124" s="6">
        <v>5.45</v>
      </c>
      <c r="AM124" s="6"/>
      <c r="BB124" s="2"/>
      <c r="BM124" s="11"/>
      <c r="BQ124" s="11"/>
    </row>
    <row r="125" spans="1:69" x14ac:dyDescent="0.3">
      <c r="A125" s="1" t="s">
        <v>452</v>
      </c>
      <c r="B125" s="3" t="s">
        <v>274</v>
      </c>
      <c r="C125" s="1" t="s">
        <v>316</v>
      </c>
      <c r="D125" s="1" t="s">
        <v>317</v>
      </c>
      <c r="Z125" s="2">
        <v>14.8</v>
      </c>
      <c r="AA125" s="2">
        <v>10.199999999999999</v>
      </c>
      <c r="AB125" s="2">
        <v>20.7</v>
      </c>
      <c r="AC125" s="2">
        <v>17.86</v>
      </c>
      <c r="AH125" s="2"/>
      <c r="BB125" s="2"/>
      <c r="BM125" s="11"/>
      <c r="BQ125" s="11"/>
    </row>
    <row r="126" spans="1:69" x14ac:dyDescent="0.3">
      <c r="A126" s="1" t="s">
        <v>284</v>
      </c>
      <c r="B126" s="3" t="s">
        <v>274</v>
      </c>
      <c r="C126" s="1" t="s">
        <v>289</v>
      </c>
      <c r="D126" s="1" t="s">
        <v>75</v>
      </c>
      <c r="N126" s="2">
        <v>10.5</v>
      </c>
      <c r="O126" s="2">
        <v>7.1</v>
      </c>
      <c r="Q126" s="2">
        <v>6.65</v>
      </c>
      <c r="R126" s="2">
        <v>5.15</v>
      </c>
      <c r="S126" s="2">
        <v>11.05</v>
      </c>
      <c r="T126" s="2">
        <v>5.85</v>
      </c>
      <c r="AH126" s="2"/>
      <c r="BB126" s="2"/>
      <c r="BM126" s="11"/>
      <c r="BQ126" s="11"/>
    </row>
    <row r="127" spans="1:69" x14ac:dyDescent="0.3">
      <c r="A127" s="1" t="s">
        <v>532</v>
      </c>
      <c r="B127" s="3" t="s">
        <v>274</v>
      </c>
      <c r="C127" s="1" t="s">
        <v>273</v>
      </c>
      <c r="D127" s="1" t="s">
        <v>533</v>
      </c>
      <c r="Q127" s="2">
        <v>7.19</v>
      </c>
      <c r="R127" s="2">
        <v>5.57</v>
      </c>
      <c r="S127" s="2">
        <v>11.77</v>
      </c>
      <c r="T127" s="2">
        <v>5.83</v>
      </c>
      <c r="Y127" s="2">
        <v>8.98</v>
      </c>
      <c r="AH127" s="2"/>
      <c r="BF127" s="1" t="s">
        <v>56</v>
      </c>
      <c r="BM127" s="11"/>
      <c r="BQ127" s="11"/>
    </row>
    <row r="128" spans="1:69" s="19" customFormat="1" x14ac:dyDescent="0.3">
      <c r="A128" s="54"/>
      <c r="B128" s="150" t="s">
        <v>274</v>
      </c>
      <c r="C128" s="54" t="s">
        <v>1711</v>
      </c>
      <c r="D128" s="54" t="s">
        <v>91</v>
      </c>
      <c r="BG128" s="54" t="s">
        <v>1712</v>
      </c>
      <c r="BM128" s="151"/>
      <c r="BQ128" s="151"/>
    </row>
    <row r="129" spans="1:69" x14ac:dyDescent="0.3">
      <c r="B129" s="3"/>
      <c r="AH129" s="2"/>
      <c r="BB129" s="2"/>
      <c r="BM129" s="11"/>
      <c r="BQ129" s="11"/>
    </row>
    <row r="130" spans="1:69" x14ac:dyDescent="0.3">
      <c r="A130" s="1" t="s">
        <v>418</v>
      </c>
      <c r="B130" s="3" t="s">
        <v>1043</v>
      </c>
      <c r="C130" s="1" t="s">
        <v>417</v>
      </c>
      <c r="D130" s="1" t="s">
        <v>60</v>
      </c>
      <c r="E130" s="2">
        <v>109.8</v>
      </c>
      <c r="G130" s="2">
        <v>6.7</v>
      </c>
      <c r="H130" s="2">
        <v>4.0999999999999996</v>
      </c>
      <c r="N130" s="2">
        <v>12.7</v>
      </c>
      <c r="O130" s="2">
        <v>9.3000000000000007</v>
      </c>
      <c r="P130" s="2">
        <v>26.2</v>
      </c>
      <c r="Q130" s="2">
        <v>8.8000000000000007</v>
      </c>
      <c r="R130" s="2">
        <v>6.35</v>
      </c>
      <c r="S130" s="2">
        <v>13.05</v>
      </c>
      <c r="T130" s="2">
        <v>6.1</v>
      </c>
      <c r="U130" s="2">
        <v>15.05</v>
      </c>
      <c r="V130" s="2">
        <v>7.5</v>
      </c>
      <c r="W130" s="2">
        <v>27.15</v>
      </c>
      <c r="X130" s="2">
        <v>13.6</v>
      </c>
      <c r="Y130" s="2">
        <v>10.050000000000001</v>
      </c>
      <c r="Z130" s="2">
        <v>17.3</v>
      </c>
      <c r="AA130" s="2">
        <v>12.2</v>
      </c>
      <c r="AB130" s="2">
        <v>21.8</v>
      </c>
      <c r="AC130" s="2">
        <v>19.7</v>
      </c>
      <c r="AD130" s="2">
        <v>9.35</v>
      </c>
      <c r="AE130" s="2">
        <v>12.1</v>
      </c>
      <c r="AF130" s="2">
        <v>117.7</v>
      </c>
      <c r="AH130" s="2"/>
      <c r="AM130" s="2">
        <v>13.45</v>
      </c>
      <c r="AN130" s="2">
        <v>10.25</v>
      </c>
      <c r="AO130" s="2">
        <v>25.05</v>
      </c>
      <c r="AR130" s="2">
        <v>12.4</v>
      </c>
      <c r="AS130" s="2">
        <v>6.1</v>
      </c>
      <c r="AT130" s="2">
        <v>12.75</v>
      </c>
      <c r="AU130" s="2">
        <v>6.75</v>
      </c>
      <c r="AV130" s="2">
        <v>17.149999999999999</v>
      </c>
      <c r="AW130" s="2">
        <v>9.6</v>
      </c>
      <c r="AX130" s="2">
        <v>29.55</v>
      </c>
      <c r="AY130" s="2">
        <v>22.65</v>
      </c>
      <c r="AZ130" s="2">
        <v>12.3</v>
      </c>
      <c r="BA130" s="2">
        <v>11</v>
      </c>
      <c r="BB130" s="2">
        <v>10.8</v>
      </c>
      <c r="BC130" s="2">
        <v>8.3000000000000007</v>
      </c>
      <c r="BD130" s="2">
        <v>5.65</v>
      </c>
      <c r="BE130" s="2">
        <v>4.7</v>
      </c>
    </row>
    <row r="131" spans="1:69" x14ac:dyDescent="0.3">
      <c r="A131" s="1" t="s">
        <v>318</v>
      </c>
      <c r="B131" s="3" t="s">
        <v>1043</v>
      </c>
      <c r="C131" s="1" t="s">
        <v>77</v>
      </c>
      <c r="D131" s="1" t="s">
        <v>60</v>
      </c>
      <c r="AH131" s="2"/>
      <c r="AX131" s="2">
        <v>34.5</v>
      </c>
      <c r="AY131" s="2">
        <v>25.2</v>
      </c>
      <c r="AZ131" s="2">
        <v>13.4</v>
      </c>
      <c r="BA131" s="2">
        <v>12.4</v>
      </c>
      <c r="BB131" s="2">
        <v>12.2</v>
      </c>
      <c r="BC131" s="2">
        <v>9.1999999999999993</v>
      </c>
      <c r="BD131" s="2" t="s">
        <v>56</v>
      </c>
      <c r="BE131" s="2" t="s">
        <v>56</v>
      </c>
      <c r="BF131" s="2" t="s">
        <v>56</v>
      </c>
    </row>
    <row r="132" spans="1:69" x14ac:dyDescent="0.3">
      <c r="A132" s="1" t="s">
        <v>436</v>
      </c>
      <c r="B132" s="3" t="s">
        <v>1043</v>
      </c>
      <c r="C132" s="1" t="s">
        <v>94</v>
      </c>
      <c r="D132" s="1" t="s">
        <v>60</v>
      </c>
      <c r="Z132" s="2">
        <v>18</v>
      </c>
      <c r="AA132" s="2">
        <v>13.8</v>
      </c>
      <c r="AB132" s="2">
        <v>22.81</v>
      </c>
      <c r="AC132" s="2">
        <v>20.350000000000001</v>
      </c>
      <c r="AH132" s="2"/>
      <c r="BB132" s="2"/>
    </row>
    <row r="133" spans="1:69" x14ac:dyDescent="0.3">
      <c r="A133" s="1" t="s">
        <v>435</v>
      </c>
      <c r="B133" s="3" t="s">
        <v>1043</v>
      </c>
      <c r="C133" s="1" t="s">
        <v>94</v>
      </c>
      <c r="D133" s="1" t="s">
        <v>60</v>
      </c>
      <c r="E133" s="2">
        <v>121.5</v>
      </c>
      <c r="F133" s="2">
        <v>37.549999999999997</v>
      </c>
      <c r="G133" s="2">
        <v>6.9</v>
      </c>
      <c r="H133" s="2">
        <v>5.85</v>
      </c>
      <c r="I133" s="2">
        <v>7.35</v>
      </c>
      <c r="J133" s="2">
        <v>8.75</v>
      </c>
      <c r="K133" s="2">
        <v>12.1</v>
      </c>
      <c r="L133" s="2">
        <v>8.98</v>
      </c>
      <c r="M133" s="2">
        <v>17.8</v>
      </c>
      <c r="N133" s="2">
        <v>14.05</v>
      </c>
      <c r="O133" s="2">
        <v>11.55</v>
      </c>
      <c r="P133" s="2">
        <v>29.45</v>
      </c>
      <c r="Q133" s="2">
        <v>9.3000000000000007</v>
      </c>
      <c r="R133" s="2">
        <v>7.05</v>
      </c>
      <c r="S133" s="2">
        <v>14.45</v>
      </c>
      <c r="T133" s="2">
        <v>7.1</v>
      </c>
      <c r="U133" s="2">
        <v>16.55</v>
      </c>
      <c r="V133" s="2">
        <v>7.95</v>
      </c>
      <c r="W133" s="2">
        <v>28.7</v>
      </c>
      <c r="X133" s="2">
        <v>16.55</v>
      </c>
      <c r="Y133" s="2">
        <v>11.95</v>
      </c>
      <c r="Z133" s="2">
        <v>18.55</v>
      </c>
      <c r="AA133" s="2">
        <v>13.9</v>
      </c>
      <c r="AC133" s="2">
        <v>21.85</v>
      </c>
      <c r="AD133" s="2">
        <v>9.9</v>
      </c>
      <c r="AE133" s="2">
        <v>13.5</v>
      </c>
      <c r="AF133" s="19">
        <v>132.5</v>
      </c>
      <c r="AG133" s="2">
        <v>6.05</v>
      </c>
      <c r="AH133" s="2">
        <v>4.3</v>
      </c>
      <c r="AK133" s="2">
        <v>8.3000000000000007</v>
      </c>
      <c r="AL133" s="2">
        <v>8.7799999999999994</v>
      </c>
      <c r="AM133" s="2">
        <v>15</v>
      </c>
      <c r="AN133" s="2">
        <v>11.9</v>
      </c>
      <c r="AP133" s="2">
        <v>6.9</v>
      </c>
      <c r="AQ133" s="2">
        <v>5.4</v>
      </c>
      <c r="AR133" s="2">
        <v>13.8</v>
      </c>
      <c r="AS133" s="2">
        <v>8.85</v>
      </c>
      <c r="AT133" s="2">
        <v>14.45</v>
      </c>
      <c r="AU133" s="2">
        <v>9.5</v>
      </c>
      <c r="AV133" s="2">
        <v>18.7</v>
      </c>
      <c r="AW133" s="2">
        <v>10.4</v>
      </c>
      <c r="AX133" s="2">
        <v>34.799999999999997</v>
      </c>
      <c r="AY133" s="2">
        <v>25.9</v>
      </c>
      <c r="AZ133" s="2">
        <v>13.75</v>
      </c>
      <c r="BA133" s="2">
        <v>12.75</v>
      </c>
      <c r="BB133" s="2">
        <v>12.65</v>
      </c>
      <c r="BC133" s="2">
        <v>9.85</v>
      </c>
    </row>
    <row r="134" spans="1:69" x14ac:dyDescent="0.3">
      <c r="A134" s="1" t="s">
        <v>434</v>
      </c>
      <c r="B134" s="3" t="s">
        <v>1043</v>
      </c>
      <c r="C134" s="1" t="s">
        <v>94</v>
      </c>
      <c r="D134" s="1" t="s">
        <v>60</v>
      </c>
      <c r="AH134" s="2"/>
      <c r="AM134" s="2">
        <v>16.05</v>
      </c>
      <c r="AN134" s="2">
        <v>10.8</v>
      </c>
      <c r="AO134" s="2">
        <v>28.15</v>
      </c>
      <c r="AR134" s="2">
        <v>14.6</v>
      </c>
      <c r="AS134" s="2">
        <v>6.45</v>
      </c>
      <c r="AT134" s="2">
        <v>15.55</v>
      </c>
      <c r="AU134" s="2">
        <v>7.95</v>
      </c>
      <c r="BB134" s="2"/>
    </row>
    <row r="135" spans="1:69" x14ac:dyDescent="0.3">
      <c r="A135" s="1" t="s">
        <v>433</v>
      </c>
      <c r="B135" s="3" t="s">
        <v>1043</v>
      </c>
      <c r="C135" s="1" t="s">
        <v>94</v>
      </c>
      <c r="D135" s="1" t="s">
        <v>60</v>
      </c>
      <c r="AH135" s="2"/>
      <c r="AS135" s="2">
        <v>7.4</v>
      </c>
      <c r="AT135" s="2">
        <v>15.45</v>
      </c>
      <c r="AU135" s="2">
        <v>8.5500000000000007</v>
      </c>
      <c r="BB135" s="2"/>
    </row>
    <row r="136" spans="1:69" x14ac:dyDescent="0.3">
      <c r="A136" s="1" t="s">
        <v>432</v>
      </c>
      <c r="B136" s="3" t="s">
        <v>1043</v>
      </c>
      <c r="C136" s="1" t="s">
        <v>94</v>
      </c>
      <c r="D136" s="1" t="s">
        <v>60</v>
      </c>
      <c r="AD136" s="2">
        <v>9.3000000000000007</v>
      </c>
      <c r="AE136" s="2">
        <v>12.9</v>
      </c>
      <c r="AH136" s="2"/>
      <c r="BB136" s="2"/>
    </row>
    <row r="137" spans="1:69" x14ac:dyDescent="0.3">
      <c r="A137" s="1" t="s">
        <v>431</v>
      </c>
      <c r="B137" s="3" t="s">
        <v>1043</v>
      </c>
      <c r="C137" s="1" t="s">
        <v>94</v>
      </c>
      <c r="D137" s="1" t="s">
        <v>60</v>
      </c>
      <c r="AH137" s="2"/>
      <c r="AM137" s="2">
        <v>14.9</v>
      </c>
      <c r="AN137" s="2">
        <v>11</v>
      </c>
      <c r="BB137" s="2"/>
    </row>
    <row r="138" spans="1:69" x14ac:dyDescent="0.3">
      <c r="A138" s="1" t="s">
        <v>430</v>
      </c>
      <c r="B138" s="3" t="s">
        <v>1043</v>
      </c>
      <c r="C138" s="1" t="s">
        <v>94</v>
      </c>
      <c r="D138" s="1" t="s">
        <v>60</v>
      </c>
      <c r="W138" s="19">
        <v>28.75</v>
      </c>
      <c r="Y138" s="2">
        <v>11.6</v>
      </c>
      <c r="AH138" s="2"/>
      <c r="BB138" s="2"/>
    </row>
    <row r="139" spans="1:69" x14ac:dyDescent="0.3">
      <c r="A139" s="1" t="s">
        <v>429</v>
      </c>
      <c r="B139" s="3" t="s">
        <v>1043</v>
      </c>
      <c r="C139" s="1" t="s">
        <v>94</v>
      </c>
      <c r="D139" s="1" t="s">
        <v>60</v>
      </c>
      <c r="AH139" s="2"/>
      <c r="AY139" s="2">
        <v>23.8</v>
      </c>
      <c r="AZ139" s="2">
        <v>11.9</v>
      </c>
      <c r="BB139" s="2"/>
    </row>
    <row r="140" spans="1:69" x14ac:dyDescent="0.3">
      <c r="A140" s="1" t="s">
        <v>428</v>
      </c>
      <c r="B140" s="3" t="s">
        <v>1043</v>
      </c>
      <c r="C140" s="1" t="s">
        <v>94</v>
      </c>
      <c r="D140" s="1" t="s">
        <v>60</v>
      </c>
      <c r="AH140" s="2"/>
      <c r="AM140" s="2">
        <v>14.99</v>
      </c>
      <c r="AN140" s="2">
        <v>10.8</v>
      </c>
      <c r="BB140" s="2"/>
    </row>
    <row r="141" spans="1:69" x14ac:dyDescent="0.3">
      <c r="A141" s="1" t="s">
        <v>427</v>
      </c>
      <c r="B141" s="3" t="s">
        <v>1043</v>
      </c>
      <c r="C141" s="1" t="s">
        <v>94</v>
      </c>
      <c r="D141" s="1" t="s">
        <v>60</v>
      </c>
      <c r="AH141" s="2"/>
      <c r="AZ141" s="2">
        <v>13.9</v>
      </c>
      <c r="BA141" s="2">
        <v>12.3</v>
      </c>
      <c r="BB141" s="2"/>
    </row>
    <row r="142" spans="1:69" x14ac:dyDescent="0.3">
      <c r="A142" s="1" t="s">
        <v>426</v>
      </c>
      <c r="B142" s="3" t="s">
        <v>1043</v>
      </c>
      <c r="C142" s="1" t="s">
        <v>94</v>
      </c>
      <c r="D142" s="1" t="s">
        <v>60</v>
      </c>
      <c r="K142" s="2">
        <v>9.4</v>
      </c>
      <c r="L142" s="2">
        <v>7.9</v>
      </c>
      <c r="M142" s="2">
        <v>15.05</v>
      </c>
      <c r="AH142" s="2"/>
      <c r="BB142" s="2"/>
    </row>
    <row r="143" spans="1:69" x14ac:dyDescent="0.3">
      <c r="A143" s="1" t="s">
        <v>425</v>
      </c>
      <c r="B143" s="3" t="s">
        <v>1043</v>
      </c>
      <c r="C143" s="1" t="s">
        <v>94</v>
      </c>
      <c r="D143" s="1" t="s">
        <v>60</v>
      </c>
      <c r="K143" s="2">
        <v>10.75</v>
      </c>
      <c r="L143" s="2">
        <v>9.15</v>
      </c>
      <c r="M143" s="2">
        <v>14.9</v>
      </c>
      <c r="AH143" s="2"/>
      <c r="BB143" s="2"/>
    </row>
    <row r="144" spans="1:69" x14ac:dyDescent="0.3">
      <c r="A144" s="1" t="s">
        <v>424</v>
      </c>
      <c r="B144" s="3" t="s">
        <v>1043</v>
      </c>
      <c r="C144" s="1" t="s">
        <v>94</v>
      </c>
      <c r="D144" s="1" t="s">
        <v>60</v>
      </c>
      <c r="W144" s="2">
        <v>28.25</v>
      </c>
      <c r="X144" s="2">
        <v>14.1</v>
      </c>
      <c r="Y144" s="2">
        <v>11.35</v>
      </c>
      <c r="AH144" s="2"/>
      <c r="BB144" s="2"/>
    </row>
    <row r="145" spans="1:69" x14ac:dyDescent="0.3">
      <c r="A145" s="1" t="s">
        <v>423</v>
      </c>
      <c r="B145" s="3" t="s">
        <v>1043</v>
      </c>
      <c r="C145" s="1" t="s">
        <v>94</v>
      </c>
      <c r="D145" s="1" t="s">
        <v>60</v>
      </c>
      <c r="W145" s="2">
        <v>27.8</v>
      </c>
      <c r="X145" s="2">
        <v>13.9</v>
      </c>
      <c r="Y145" s="2">
        <v>10.7</v>
      </c>
      <c r="AH145" s="2"/>
      <c r="BB145" s="2"/>
    </row>
    <row r="146" spans="1:69" x14ac:dyDescent="0.3">
      <c r="A146" s="1" t="s">
        <v>422</v>
      </c>
      <c r="B146" s="3" t="s">
        <v>1043</v>
      </c>
      <c r="C146" s="1" t="s">
        <v>94</v>
      </c>
      <c r="D146" s="1" t="s">
        <v>60</v>
      </c>
      <c r="AH146" s="2"/>
      <c r="AX146" s="2">
        <v>34.049999999999997</v>
      </c>
      <c r="AY146" s="2">
        <v>24.25</v>
      </c>
      <c r="AZ146" s="2">
        <v>13.7</v>
      </c>
      <c r="BA146" s="2">
        <v>13</v>
      </c>
      <c r="BB146" s="2"/>
    </row>
    <row r="147" spans="1:69" x14ac:dyDescent="0.3">
      <c r="A147" s="1" t="s">
        <v>421</v>
      </c>
      <c r="B147" s="3" t="s">
        <v>1043</v>
      </c>
      <c r="C147" s="1" t="s">
        <v>100</v>
      </c>
      <c r="D147" s="1" t="s">
        <v>60</v>
      </c>
      <c r="K147" s="2">
        <v>12.05</v>
      </c>
      <c r="L147" s="2">
        <v>8.4</v>
      </c>
      <c r="M147" s="19">
        <v>16</v>
      </c>
      <c r="AH147" s="2"/>
      <c r="BB147" s="2"/>
    </row>
    <row r="148" spans="1:69" x14ac:dyDescent="0.3">
      <c r="A148" s="1" t="s">
        <v>420</v>
      </c>
      <c r="B148" s="3" t="s">
        <v>1043</v>
      </c>
      <c r="C148" s="1" t="s">
        <v>100</v>
      </c>
      <c r="D148" s="1" t="s">
        <v>60</v>
      </c>
      <c r="AH148" s="2"/>
      <c r="AV148" s="2">
        <v>18.899999999999999</v>
      </c>
      <c r="AW148" s="2">
        <v>9.9</v>
      </c>
      <c r="BB148" s="2"/>
    </row>
    <row r="149" spans="1:69" x14ac:dyDescent="0.3">
      <c r="A149" s="1" t="s">
        <v>419</v>
      </c>
      <c r="B149" s="3" t="s">
        <v>1043</v>
      </c>
      <c r="C149" s="1" t="s">
        <v>437</v>
      </c>
      <c r="D149" s="1" t="s">
        <v>60</v>
      </c>
      <c r="E149" s="2">
        <v>128.19999999999999</v>
      </c>
      <c r="F149" s="19">
        <v>42.6</v>
      </c>
      <c r="I149" s="2">
        <v>7.6</v>
      </c>
      <c r="J149" s="2">
        <v>5.8</v>
      </c>
      <c r="K149" s="2">
        <v>10.8</v>
      </c>
      <c r="L149" s="2">
        <v>7.8</v>
      </c>
      <c r="M149" s="2">
        <v>10</v>
      </c>
      <c r="N149" s="2">
        <v>16.100000000000001</v>
      </c>
      <c r="O149" s="2">
        <v>11.7</v>
      </c>
      <c r="P149" s="2">
        <v>26.4</v>
      </c>
      <c r="Q149" s="2">
        <v>8.6</v>
      </c>
      <c r="R149" s="2">
        <v>6.4</v>
      </c>
      <c r="S149" s="2">
        <v>14.6</v>
      </c>
      <c r="T149" s="2">
        <v>6</v>
      </c>
      <c r="U149" s="2">
        <v>17.399999999999999</v>
      </c>
      <c r="V149" s="2">
        <v>7.4</v>
      </c>
      <c r="W149" s="2">
        <v>31.6</v>
      </c>
      <c r="X149" s="2">
        <v>13.4</v>
      </c>
      <c r="Y149" s="2">
        <v>12</v>
      </c>
      <c r="Z149" s="2">
        <v>18.399999999999999</v>
      </c>
      <c r="AA149" s="2">
        <v>11.7</v>
      </c>
      <c r="AC149" s="2">
        <v>21.8</v>
      </c>
      <c r="AD149" s="2">
        <v>8.6999999999999993</v>
      </c>
      <c r="AE149" s="2">
        <v>13.6</v>
      </c>
      <c r="AH149" s="2"/>
      <c r="BB149" s="2"/>
    </row>
    <row r="150" spans="1:69" x14ac:dyDescent="0.3">
      <c r="A150" s="9" t="s">
        <v>135</v>
      </c>
      <c r="B150" s="3" t="s">
        <v>1043</v>
      </c>
      <c r="C150" s="1" t="s">
        <v>100</v>
      </c>
      <c r="D150" s="9" t="s">
        <v>93</v>
      </c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S150" s="6"/>
      <c r="AH150" s="6"/>
      <c r="AI150" s="6"/>
      <c r="AJ150" s="6"/>
      <c r="AK150" s="6"/>
      <c r="AM150" s="6">
        <v>17.18</v>
      </c>
      <c r="AN150" s="6">
        <v>11.55</v>
      </c>
      <c r="BB150" s="2"/>
      <c r="BM150" s="11"/>
      <c r="BQ150" s="11"/>
    </row>
    <row r="151" spans="1:69" x14ac:dyDescent="0.3">
      <c r="A151" s="1" t="s">
        <v>101</v>
      </c>
      <c r="B151" s="3" t="s">
        <v>1043</v>
      </c>
      <c r="C151" s="1" t="s">
        <v>94</v>
      </c>
      <c r="D151" s="1" t="s">
        <v>60</v>
      </c>
      <c r="R151" s="10"/>
      <c r="AH151" s="2"/>
      <c r="AR151" s="19">
        <v>13.6</v>
      </c>
      <c r="AS151" s="19">
        <v>6.6</v>
      </c>
      <c r="BB151" s="2"/>
    </row>
    <row r="152" spans="1:69" x14ac:dyDescent="0.3">
      <c r="A152" s="1" t="s">
        <v>102</v>
      </c>
      <c r="B152" s="3" t="s">
        <v>1043</v>
      </c>
      <c r="C152" s="1" t="s">
        <v>94</v>
      </c>
      <c r="D152" s="1" t="s">
        <v>60</v>
      </c>
      <c r="U152" s="2">
        <v>16.98</v>
      </c>
      <c r="V152" s="2">
        <v>8.15</v>
      </c>
      <c r="AH152" s="2"/>
      <c r="BB152" s="2"/>
    </row>
    <row r="153" spans="1:69" x14ac:dyDescent="0.3">
      <c r="A153" s="1" t="s">
        <v>103</v>
      </c>
      <c r="B153" s="3" t="s">
        <v>1043</v>
      </c>
      <c r="C153" s="1" t="s">
        <v>94</v>
      </c>
      <c r="D153" s="1" t="s">
        <v>60</v>
      </c>
      <c r="N153" s="2" t="s">
        <v>56</v>
      </c>
      <c r="AH153" s="2"/>
      <c r="AV153" s="19">
        <v>18.649999999999999</v>
      </c>
      <c r="AW153" s="19">
        <v>10.050000000000001</v>
      </c>
      <c r="AX153" s="19">
        <v>33.6</v>
      </c>
      <c r="AY153" s="19">
        <v>25.3</v>
      </c>
      <c r="BA153" s="2">
        <v>13</v>
      </c>
      <c r="BB153" s="2">
        <v>13.34</v>
      </c>
      <c r="BC153" s="2">
        <v>8.56</v>
      </c>
    </row>
    <row r="154" spans="1:69" x14ac:dyDescent="0.3">
      <c r="A154" s="1" t="s">
        <v>104</v>
      </c>
      <c r="B154" s="3" t="s">
        <v>1043</v>
      </c>
      <c r="C154" s="1" t="s">
        <v>94</v>
      </c>
      <c r="D154" s="1" t="s">
        <v>60</v>
      </c>
      <c r="AH154" s="2"/>
      <c r="BA154" s="2">
        <v>12.2</v>
      </c>
      <c r="BB154" s="2"/>
    </row>
    <row r="155" spans="1:69" x14ac:dyDescent="0.3">
      <c r="A155" s="1" t="s">
        <v>105</v>
      </c>
      <c r="B155" s="3" t="s">
        <v>1043</v>
      </c>
      <c r="C155" s="1" t="s">
        <v>94</v>
      </c>
      <c r="D155" s="1" t="s">
        <v>60</v>
      </c>
      <c r="T155" s="2">
        <v>6.3</v>
      </c>
      <c r="AH155" s="2"/>
      <c r="BB155" s="2"/>
    </row>
    <row r="156" spans="1:69" x14ac:dyDescent="0.3">
      <c r="A156" s="1" t="s">
        <v>106</v>
      </c>
      <c r="B156" s="3" t="s">
        <v>1043</v>
      </c>
      <c r="C156" s="1" t="s">
        <v>94</v>
      </c>
      <c r="D156" s="1" t="s">
        <v>60</v>
      </c>
      <c r="I156" s="2">
        <v>8.5</v>
      </c>
      <c r="J156" s="2">
        <v>6.9</v>
      </c>
      <c r="AH156" s="2"/>
      <c r="BB156" s="2"/>
    </row>
    <row r="157" spans="1:69" x14ac:dyDescent="0.3">
      <c r="A157" s="1" t="s">
        <v>107</v>
      </c>
      <c r="B157" s="3" t="s">
        <v>1043</v>
      </c>
      <c r="C157" s="1" t="s">
        <v>94</v>
      </c>
      <c r="D157" s="1" t="s">
        <v>60</v>
      </c>
      <c r="AH157" s="2"/>
      <c r="AR157" s="2">
        <v>13.55</v>
      </c>
      <c r="AS157" s="2">
        <v>7.15</v>
      </c>
      <c r="BB157" s="2"/>
    </row>
    <row r="158" spans="1:69" x14ac:dyDescent="0.3">
      <c r="A158" s="1" t="s">
        <v>108</v>
      </c>
      <c r="B158" s="3" t="s">
        <v>1043</v>
      </c>
      <c r="C158" s="1" t="s">
        <v>94</v>
      </c>
      <c r="D158" s="1" t="s">
        <v>60</v>
      </c>
      <c r="K158" s="2">
        <v>11.1</v>
      </c>
      <c r="L158" s="2">
        <v>8.65</v>
      </c>
      <c r="M158" s="2">
        <v>14.55</v>
      </c>
      <c r="AH158" s="2"/>
      <c r="BB158" s="2"/>
    </row>
    <row r="159" spans="1:69" x14ac:dyDescent="0.3">
      <c r="A159" s="1" t="s">
        <v>109</v>
      </c>
      <c r="B159" s="3" t="s">
        <v>1043</v>
      </c>
      <c r="C159" s="1" t="s">
        <v>94</v>
      </c>
      <c r="D159" s="1" t="s">
        <v>60</v>
      </c>
      <c r="K159" s="2">
        <v>11.3</v>
      </c>
      <c r="L159" s="2">
        <v>8.85</v>
      </c>
      <c r="M159" s="2">
        <v>16.45</v>
      </c>
      <c r="AH159" s="2"/>
      <c r="BB159" s="2"/>
    </row>
    <row r="160" spans="1:69" x14ac:dyDescent="0.3">
      <c r="A160" s="1" t="s">
        <v>110</v>
      </c>
      <c r="B160" s="3" t="s">
        <v>1043</v>
      </c>
      <c r="C160" s="1" t="s">
        <v>94</v>
      </c>
      <c r="D160" s="1" t="s">
        <v>60</v>
      </c>
      <c r="K160" s="2">
        <v>10.45</v>
      </c>
      <c r="L160" s="2">
        <v>8.6999999999999993</v>
      </c>
      <c r="M160" s="2">
        <v>14.85</v>
      </c>
      <c r="AH160" s="2"/>
      <c r="BB160" s="2"/>
    </row>
    <row r="161" spans="1:68" x14ac:dyDescent="0.3">
      <c r="A161" s="1" t="s">
        <v>111</v>
      </c>
      <c r="B161" s="3" t="s">
        <v>1043</v>
      </c>
      <c r="C161" s="1" t="s">
        <v>94</v>
      </c>
      <c r="D161" s="1" t="s">
        <v>60</v>
      </c>
      <c r="V161" s="2">
        <v>8.4</v>
      </c>
      <c r="AH161" s="2"/>
      <c r="BB161" s="2"/>
    </row>
    <row r="162" spans="1:68" x14ac:dyDescent="0.3">
      <c r="A162" s="1" t="s">
        <v>112</v>
      </c>
      <c r="B162" s="3" t="s">
        <v>1043</v>
      </c>
      <c r="C162" s="1" t="s">
        <v>94</v>
      </c>
      <c r="D162" s="1" t="s">
        <v>60</v>
      </c>
      <c r="AD162" s="2">
        <v>8.6999999999999993</v>
      </c>
      <c r="AE162" s="2">
        <v>12.7</v>
      </c>
      <c r="AH162" s="2"/>
      <c r="BB162" s="2"/>
    </row>
    <row r="163" spans="1:68" x14ac:dyDescent="0.3">
      <c r="A163" s="1" t="s">
        <v>113</v>
      </c>
      <c r="B163" s="3" t="s">
        <v>1043</v>
      </c>
      <c r="C163" s="1" t="s">
        <v>94</v>
      </c>
      <c r="D163" s="1" t="s">
        <v>60</v>
      </c>
      <c r="I163" s="2">
        <v>7.1</v>
      </c>
      <c r="J163" s="2">
        <v>7.7</v>
      </c>
      <c r="AH163" s="2"/>
      <c r="BB163" s="2"/>
    </row>
    <row r="164" spans="1:68" x14ac:dyDescent="0.3">
      <c r="A164" s="1" t="s">
        <v>114</v>
      </c>
      <c r="B164" s="3" t="s">
        <v>1043</v>
      </c>
      <c r="C164" s="1" t="s">
        <v>94</v>
      </c>
      <c r="D164" s="1" t="s">
        <v>60</v>
      </c>
      <c r="AD164" s="2">
        <v>9.3000000000000007</v>
      </c>
      <c r="AE164" s="2">
        <v>12.98</v>
      </c>
      <c r="AH164" s="2"/>
      <c r="BB164" s="2"/>
    </row>
    <row r="165" spans="1:68" x14ac:dyDescent="0.3">
      <c r="A165" s="1" t="s">
        <v>115</v>
      </c>
      <c r="B165" s="3" t="s">
        <v>1043</v>
      </c>
      <c r="C165" s="1" t="s">
        <v>94</v>
      </c>
      <c r="D165" s="1" t="s">
        <v>60</v>
      </c>
      <c r="AH165" s="2"/>
      <c r="BA165" s="2">
        <v>11.25</v>
      </c>
      <c r="BB165" s="2"/>
      <c r="BC165" s="2">
        <v>8.3000000000000007</v>
      </c>
    </row>
    <row r="166" spans="1:68" x14ac:dyDescent="0.3">
      <c r="A166" s="1" t="s">
        <v>138</v>
      </c>
      <c r="B166" s="3" t="s">
        <v>1043</v>
      </c>
      <c r="C166" s="1" t="s">
        <v>94</v>
      </c>
      <c r="D166" s="1" t="s">
        <v>60</v>
      </c>
      <c r="K166" s="2">
        <v>14.5</v>
      </c>
      <c r="L166" s="2">
        <v>10.6</v>
      </c>
      <c r="M166" s="2">
        <v>17.75</v>
      </c>
      <c r="AH166" s="2"/>
      <c r="BB166" s="2"/>
    </row>
    <row r="167" spans="1:68" x14ac:dyDescent="0.3">
      <c r="A167" s="1" t="s">
        <v>397</v>
      </c>
      <c r="B167" s="3" t="s">
        <v>1043</v>
      </c>
      <c r="C167" s="1" t="s">
        <v>396</v>
      </c>
      <c r="D167" s="1" t="s">
        <v>321</v>
      </c>
      <c r="E167" s="2">
        <v>122.68</v>
      </c>
      <c r="F167" s="2">
        <v>39.130000000000003</v>
      </c>
      <c r="G167" s="2">
        <v>7.34</v>
      </c>
      <c r="H167" s="2">
        <v>7.35</v>
      </c>
      <c r="I167" s="2">
        <v>9.58</v>
      </c>
      <c r="J167" s="2">
        <v>8.51</v>
      </c>
      <c r="K167" s="2">
        <v>11.96</v>
      </c>
      <c r="L167" s="2">
        <v>9.75</v>
      </c>
      <c r="M167" s="19">
        <v>16.829999999999998</v>
      </c>
      <c r="N167" s="2">
        <v>15.05</v>
      </c>
      <c r="O167" s="2">
        <v>10.84</v>
      </c>
      <c r="P167" s="2">
        <v>26.8</v>
      </c>
      <c r="Q167" s="2">
        <v>9.67</v>
      </c>
      <c r="R167" s="2">
        <v>6.45</v>
      </c>
      <c r="S167" s="2">
        <v>15.75</v>
      </c>
      <c r="T167" s="2">
        <v>6.77</v>
      </c>
      <c r="U167" s="2">
        <v>18.079999999999998</v>
      </c>
      <c r="V167" s="2">
        <v>7.84</v>
      </c>
      <c r="W167" s="2">
        <v>31.94</v>
      </c>
      <c r="X167" s="2">
        <v>16.350000000000001</v>
      </c>
      <c r="Y167" s="2">
        <v>12.22</v>
      </c>
      <c r="Z167" s="2">
        <v>20.309999999999999</v>
      </c>
      <c r="AA167" s="2">
        <v>14.43</v>
      </c>
      <c r="AB167" s="2">
        <v>26.22</v>
      </c>
      <c r="AC167" s="2">
        <v>23.24</v>
      </c>
      <c r="AD167" s="2">
        <v>10.92</v>
      </c>
      <c r="AE167" s="2">
        <v>16.05</v>
      </c>
      <c r="AH167" s="2"/>
      <c r="AK167" s="2">
        <v>8.94</v>
      </c>
      <c r="AL167" s="2">
        <v>8.23</v>
      </c>
      <c r="AM167" s="2">
        <v>14.97</v>
      </c>
      <c r="AN167" s="2">
        <v>11.98</v>
      </c>
      <c r="AO167" s="2">
        <v>29.54</v>
      </c>
      <c r="AP167" s="2">
        <v>7.08</v>
      </c>
      <c r="AQ167" s="2">
        <v>5.42</v>
      </c>
      <c r="AR167" s="2">
        <v>14.55</v>
      </c>
      <c r="AS167" s="2">
        <v>6.84</v>
      </c>
      <c r="AT167" s="2">
        <v>15.29</v>
      </c>
      <c r="AU167" s="2">
        <v>7.81</v>
      </c>
      <c r="AV167" s="2">
        <v>18.77</v>
      </c>
      <c r="AW167" s="2">
        <v>9.6</v>
      </c>
      <c r="AX167" s="2">
        <v>33.49</v>
      </c>
      <c r="AY167" s="2">
        <v>24.73</v>
      </c>
      <c r="AZ167" s="2">
        <v>13.86</v>
      </c>
      <c r="BA167" s="2">
        <v>13.34</v>
      </c>
      <c r="BB167" s="2">
        <v>13.13</v>
      </c>
      <c r="BC167" s="2">
        <v>9.19</v>
      </c>
    </row>
    <row r="168" spans="1:68" x14ac:dyDescent="0.3">
      <c r="A168" s="1" t="s">
        <v>398</v>
      </c>
      <c r="B168" s="3" t="s">
        <v>1043</v>
      </c>
      <c r="C168" s="1" t="s">
        <v>396</v>
      </c>
      <c r="D168" s="1" t="s">
        <v>321</v>
      </c>
      <c r="Q168" s="2">
        <v>9.91</v>
      </c>
      <c r="R168" s="2">
        <v>7.09</v>
      </c>
      <c r="S168" s="2">
        <v>15.91</v>
      </c>
      <c r="T168" s="2">
        <v>7.34</v>
      </c>
      <c r="U168" s="2">
        <v>17.89</v>
      </c>
      <c r="V168" s="2">
        <v>8.33</v>
      </c>
      <c r="W168" s="2">
        <v>31.65</v>
      </c>
      <c r="X168" s="2">
        <v>15.28</v>
      </c>
      <c r="Y168" s="2">
        <v>11.87</v>
      </c>
      <c r="Z168" s="2">
        <v>20.190000000000001</v>
      </c>
      <c r="AA168" s="2">
        <v>14.78</v>
      </c>
      <c r="AB168" s="2">
        <v>25.78</v>
      </c>
      <c r="AC168" s="2">
        <v>23.8</v>
      </c>
      <c r="AD168" s="2">
        <v>10.31</v>
      </c>
      <c r="AE168" s="2">
        <v>15.12</v>
      </c>
      <c r="AH168" s="2"/>
      <c r="BB168" s="2"/>
    </row>
    <row r="169" spans="1:68" x14ac:dyDescent="0.3">
      <c r="A169" s="1" t="s">
        <v>399</v>
      </c>
      <c r="B169" s="3" t="s">
        <v>1043</v>
      </c>
      <c r="C169" s="1" t="s">
        <v>396</v>
      </c>
      <c r="D169" s="1" t="s">
        <v>321</v>
      </c>
      <c r="N169" s="2">
        <v>16.75</v>
      </c>
      <c r="O169" s="2">
        <v>13.6</v>
      </c>
      <c r="Q169" s="2">
        <v>9.75</v>
      </c>
      <c r="R169" s="2">
        <v>7.19</v>
      </c>
      <c r="S169" s="2">
        <v>16.78</v>
      </c>
      <c r="T169" s="2">
        <v>7.76</v>
      </c>
      <c r="U169" s="2">
        <v>19</v>
      </c>
      <c r="V169" s="2">
        <v>8.7899999999999991</v>
      </c>
      <c r="AA169" s="2">
        <v>16.64</v>
      </c>
      <c r="AD169" s="2">
        <v>10.65</v>
      </c>
      <c r="AE169" s="2">
        <v>15.6</v>
      </c>
      <c r="AH169" s="2"/>
      <c r="AP169" s="2">
        <v>6.22</v>
      </c>
      <c r="AQ169" s="2">
        <v>5.3</v>
      </c>
      <c r="AR169" s="2">
        <v>16.53</v>
      </c>
      <c r="AS169" s="2">
        <v>8.2200000000000006</v>
      </c>
      <c r="AT169" s="2">
        <v>17.55</v>
      </c>
      <c r="AU169" s="2">
        <v>9.16</v>
      </c>
      <c r="AV169" s="2">
        <v>20.88</v>
      </c>
      <c r="AW169" s="2">
        <v>11.14</v>
      </c>
      <c r="AX169" s="2">
        <v>35.51</v>
      </c>
      <c r="AY169" s="2">
        <v>27.06</v>
      </c>
      <c r="AZ169" s="2">
        <v>15.72</v>
      </c>
      <c r="BA169" s="2">
        <v>13.93</v>
      </c>
      <c r="BB169" s="2">
        <v>14.22</v>
      </c>
      <c r="BC169" s="2">
        <v>10.43</v>
      </c>
    </row>
    <row r="170" spans="1:68" x14ac:dyDescent="0.3">
      <c r="A170" s="1" t="s">
        <v>400</v>
      </c>
      <c r="B170" s="3" t="s">
        <v>1043</v>
      </c>
      <c r="C170" s="1" t="s">
        <v>396</v>
      </c>
      <c r="D170" s="1" t="s">
        <v>321</v>
      </c>
      <c r="N170" s="2" t="s">
        <v>56</v>
      </c>
      <c r="S170" s="2">
        <v>13.83</v>
      </c>
      <c r="T170" s="2">
        <v>7.9</v>
      </c>
      <c r="U170" s="2">
        <v>16.05</v>
      </c>
      <c r="V170" s="2">
        <v>7.75</v>
      </c>
      <c r="W170" s="2">
        <v>29.25</v>
      </c>
      <c r="X170" s="2">
        <v>14.91</v>
      </c>
      <c r="Y170" s="2">
        <v>10.91</v>
      </c>
      <c r="Z170" s="2">
        <v>18.829999999999998</v>
      </c>
      <c r="AA170" s="2">
        <v>13.37</v>
      </c>
      <c r="AB170" s="2">
        <v>22.57</v>
      </c>
      <c r="AC170" s="2">
        <v>19.850000000000001</v>
      </c>
      <c r="AH170" s="2"/>
      <c r="BB170" s="2"/>
    </row>
    <row r="171" spans="1:68" x14ac:dyDescent="0.3">
      <c r="A171" s="1" t="s">
        <v>401</v>
      </c>
      <c r="B171" s="3" t="s">
        <v>1043</v>
      </c>
      <c r="C171" s="1" t="s">
        <v>396</v>
      </c>
      <c r="D171" s="1" t="s">
        <v>321</v>
      </c>
      <c r="S171" s="2">
        <v>16.559999999999999</v>
      </c>
      <c r="T171" s="2">
        <v>7.55</v>
      </c>
      <c r="U171" s="2">
        <v>18.399999999999999</v>
      </c>
      <c r="V171" s="2">
        <v>8.18</v>
      </c>
      <c r="W171" s="2">
        <v>32.369999999999997</v>
      </c>
      <c r="Y171" s="2">
        <v>12.27</v>
      </c>
      <c r="Z171" s="2">
        <v>19.39</v>
      </c>
      <c r="AA171" s="2">
        <v>15.77</v>
      </c>
      <c r="AC171" s="19">
        <v>25.21</v>
      </c>
      <c r="AD171" s="2">
        <v>9.6</v>
      </c>
      <c r="AE171" s="2">
        <v>15.38</v>
      </c>
      <c r="AH171" s="2"/>
      <c r="BB171" s="2"/>
    </row>
    <row r="172" spans="1:68" x14ac:dyDescent="0.3">
      <c r="A172" s="1" t="s">
        <v>402</v>
      </c>
      <c r="B172" s="3" t="s">
        <v>1043</v>
      </c>
      <c r="C172" s="1" t="s">
        <v>396</v>
      </c>
      <c r="D172" s="1" t="s">
        <v>321</v>
      </c>
      <c r="K172" s="2">
        <v>11.47</v>
      </c>
      <c r="L172" s="2">
        <v>10.32</v>
      </c>
      <c r="S172" s="2">
        <v>15.1</v>
      </c>
      <c r="T172" s="2">
        <v>6.92</v>
      </c>
      <c r="U172" s="2">
        <v>19.920000000000002</v>
      </c>
      <c r="V172" s="2">
        <v>10.98</v>
      </c>
      <c r="W172" s="2">
        <v>28.07</v>
      </c>
      <c r="X172" s="2">
        <v>14.81</v>
      </c>
      <c r="Y172" s="2">
        <v>11.06</v>
      </c>
      <c r="Z172" s="2">
        <v>18.010000000000002</v>
      </c>
      <c r="AA172" s="2">
        <v>12.71</v>
      </c>
      <c r="AB172" s="2">
        <v>23.67</v>
      </c>
      <c r="AC172" s="2">
        <v>20.79</v>
      </c>
      <c r="AD172" s="2">
        <v>9.83</v>
      </c>
      <c r="AE172" s="2">
        <v>14.29</v>
      </c>
      <c r="AH172" s="2"/>
      <c r="BB172" s="2"/>
      <c r="BL172" s="11"/>
      <c r="BP172" s="11"/>
    </row>
    <row r="173" spans="1:68" x14ac:dyDescent="0.3">
      <c r="A173" s="1" t="s">
        <v>403</v>
      </c>
      <c r="B173" s="3" t="s">
        <v>1043</v>
      </c>
      <c r="C173" s="1" t="s">
        <v>396</v>
      </c>
      <c r="D173" s="1" t="s">
        <v>321</v>
      </c>
      <c r="I173" s="2">
        <v>9.59</v>
      </c>
      <c r="J173" s="2">
        <v>7.48</v>
      </c>
      <c r="S173" s="2">
        <v>16.02</v>
      </c>
      <c r="T173" s="2">
        <v>7.38</v>
      </c>
      <c r="U173" s="2">
        <v>18.39</v>
      </c>
      <c r="V173" s="2">
        <v>8.0500000000000007</v>
      </c>
      <c r="W173" s="2">
        <v>31.46</v>
      </c>
      <c r="X173" s="2">
        <v>16.579999999999998</v>
      </c>
      <c r="Y173" s="2">
        <v>12.51</v>
      </c>
      <c r="Z173" s="2">
        <v>19.2</v>
      </c>
      <c r="AA173" s="2">
        <v>14.51</v>
      </c>
      <c r="AB173" s="2">
        <v>26.54</v>
      </c>
      <c r="AC173" s="2">
        <v>23.67</v>
      </c>
      <c r="AD173" s="2">
        <v>10.34</v>
      </c>
      <c r="AE173" s="2">
        <v>15.87</v>
      </c>
      <c r="AH173" s="2"/>
      <c r="BB173" s="2"/>
      <c r="BL173" s="11"/>
      <c r="BP173" s="11"/>
    </row>
    <row r="174" spans="1:68" x14ac:dyDescent="0.3">
      <c r="A174" s="1" t="s">
        <v>404</v>
      </c>
      <c r="B174" s="3" t="s">
        <v>1043</v>
      </c>
      <c r="C174" s="1" t="s">
        <v>396</v>
      </c>
      <c r="D174" s="1" t="s">
        <v>321</v>
      </c>
      <c r="W174" s="2">
        <v>29.57</v>
      </c>
      <c r="X174" s="2">
        <v>15.08</v>
      </c>
      <c r="Y174" s="2">
        <v>10.65</v>
      </c>
      <c r="Z174" s="2">
        <v>18.05</v>
      </c>
      <c r="AA174" s="2">
        <v>12.37</v>
      </c>
      <c r="AB174" s="2">
        <v>22.55</v>
      </c>
      <c r="AC174" s="2">
        <v>20.05</v>
      </c>
      <c r="AH174" s="2"/>
      <c r="BB174" s="2"/>
      <c r="BL174" s="11"/>
      <c r="BP174" s="11"/>
    </row>
    <row r="175" spans="1:68" x14ac:dyDescent="0.3">
      <c r="A175" s="1" t="s">
        <v>405</v>
      </c>
      <c r="B175" s="3" t="s">
        <v>1043</v>
      </c>
      <c r="C175" s="1" t="s">
        <v>322</v>
      </c>
      <c r="D175" s="1" t="s">
        <v>321</v>
      </c>
      <c r="AH175" s="2"/>
      <c r="AX175" s="2">
        <v>35.42</v>
      </c>
      <c r="AY175" s="2">
        <v>26.46</v>
      </c>
      <c r="AZ175" s="2">
        <v>13.46</v>
      </c>
      <c r="BA175" s="2">
        <v>12.65</v>
      </c>
      <c r="BB175" s="2"/>
      <c r="BK175" s="11"/>
      <c r="BO175" s="11"/>
    </row>
    <row r="176" spans="1:68" x14ac:dyDescent="0.3">
      <c r="A176" s="1" t="s">
        <v>406</v>
      </c>
      <c r="B176" s="3" t="s">
        <v>1043</v>
      </c>
      <c r="C176" s="1" t="s">
        <v>322</v>
      </c>
      <c r="D176" s="1" t="s">
        <v>321</v>
      </c>
      <c r="AH176" s="2"/>
      <c r="AV176" s="2">
        <v>19.22</v>
      </c>
      <c r="AW176" s="2">
        <v>9.19</v>
      </c>
      <c r="AX176" s="2">
        <v>32.270000000000003</v>
      </c>
      <c r="AY176" s="2">
        <v>25.36</v>
      </c>
      <c r="AZ176" s="2">
        <v>13.77</v>
      </c>
      <c r="BA176" s="2">
        <v>13.08</v>
      </c>
      <c r="BB176" s="2"/>
      <c r="BK176" s="11"/>
      <c r="BO176" s="11"/>
    </row>
    <row r="177" spans="1:67" x14ac:dyDescent="0.3">
      <c r="A177" s="1" t="s">
        <v>451</v>
      </c>
      <c r="B177" s="3" t="s">
        <v>1043</v>
      </c>
      <c r="C177" s="1" t="s">
        <v>322</v>
      </c>
      <c r="D177" s="1" t="s">
        <v>321</v>
      </c>
      <c r="AH177" s="2"/>
      <c r="AX177" s="2">
        <v>34.15</v>
      </c>
      <c r="AY177" s="2">
        <v>23.75</v>
      </c>
      <c r="AZ177" s="2">
        <v>12.7</v>
      </c>
      <c r="BA177" s="2">
        <v>12.32</v>
      </c>
      <c r="BB177" s="2"/>
      <c r="BK177" s="11"/>
      <c r="BO177" s="11"/>
    </row>
    <row r="178" spans="1:67" x14ac:dyDescent="0.3">
      <c r="A178" s="1" t="s">
        <v>407</v>
      </c>
      <c r="B178" s="3" t="s">
        <v>1043</v>
      </c>
      <c r="C178" s="1" t="s">
        <v>322</v>
      </c>
      <c r="D178" s="1" t="s">
        <v>321</v>
      </c>
      <c r="AH178" s="2"/>
      <c r="AM178" s="2">
        <v>16.059999999999999</v>
      </c>
      <c r="AN178" s="2">
        <v>12.55</v>
      </c>
      <c r="AQ178" s="2">
        <v>5.85</v>
      </c>
      <c r="AR178" s="2">
        <v>14.91</v>
      </c>
      <c r="AS178" s="2">
        <v>6.69</v>
      </c>
      <c r="AT178" s="2">
        <v>16.190000000000001</v>
      </c>
      <c r="AU178" s="2">
        <v>7.58</v>
      </c>
      <c r="AV178" s="2">
        <v>19.87</v>
      </c>
      <c r="AW178" s="2">
        <v>9.82</v>
      </c>
      <c r="AX178" s="2">
        <v>35.92</v>
      </c>
      <c r="AY178" s="2">
        <v>26.56</v>
      </c>
      <c r="AZ178" s="2">
        <v>15.16</v>
      </c>
      <c r="BA178" s="2">
        <v>13.68</v>
      </c>
      <c r="BB178" s="2"/>
      <c r="BK178" s="11"/>
      <c r="BO178" s="11"/>
    </row>
    <row r="179" spans="1:67" x14ac:dyDescent="0.3">
      <c r="A179" s="1" t="s">
        <v>408</v>
      </c>
      <c r="B179" s="3" t="s">
        <v>1043</v>
      </c>
      <c r="C179" s="1" t="s">
        <v>322</v>
      </c>
      <c r="D179" s="1" t="s">
        <v>321</v>
      </c>
      <c r="AH179" s="2"/>
      <c r="AX179" s="2">
        <v>34.47</v>
      </c>
      <c r="AY179" s="2">
        <v>23.91</v>
      </c>
      <c r="AZ179" s="2">
        <v>14.19</v>
      </c>
      <c r="BA179" s="2">
        <v>12.7</v>
      </c>
      <c r="BB179" s="2"/>
      <c r="BK179" s="11"/>
      <c r="BO179" s="11"/>
    </row>
    <row r="180" spans="1:67" x14ac:dyDescent="0.3">
      <c r="A180" s="1" t="s">
        <v>409</v>
      </c>
      <c r="B180" s="3" t="s">
        <v>1043</v>
      </c>
      <c r="C180" s="1" t="s">
        <v>322</v>
      </c>
      <c r="D180" s="1" t="s">
        <v>321</v>
      </c>
      <c r="AH180" s="2"/>
      <c r="AX180" s="2">
        <v>35.65</v>
      </c>
      <c r="AY180" s="2">
        <v>24.76</v>
      </c>
      <c r="BA180" s="2">
        <v>13.6</v>
      </c>
      <c r="BB180" s="2"/>
      <c r="BK180" s="11"/>
      <c r="BO180" s="11"/>
    </row>
    <row r="181" spans="1:67" x14ac:dyDescent="0.3">
      <c r="A181" s="1" t="s">
        <v>410</v>
      </c>
      <c r="B181" s="3" t="s">
        <v>1043</v>
      </c>
      <c r="C181" s="1" t="s">
        <v>322</v>
      </c>
      <c r="D181" s="1" t="s">
        <v>321</v>
      </c>
      <c r="AH181" s="2"/>
      <c r="AX181" s="2">
        <v>36.08</v>
      </c>
      <c r="AY181" s="2">
        <v>26.69</v>
      </c>
      <c r="AZ181" s="2">
        <v>13.29</v>
      </c>
      <c r="BA181" s="2">
        <v>13.35</v>
      </c>
      <c r="BB181" s="2"/>
      <c r="BK181" s="11"/>
      <c r="BO181" s="11"/>
    </row>
    <row r="182" spans="1:67" x14ac:dyDescent="0.3">
      <c r="A182" s="1" t="s">
        <v>411</v>
      </c>
      <c r="B182" s="3" t="s">
        <v>1043</v>
      </c>
      <c r="C182" s="1" t="s">
        <v>322</v>
      </c>
      <c r="D182" s="1" t="s">
        <v>321</v>
      </c>
      <c r="AH182" s="2"/>
      <c r="AX182" s="2">
        <v>34.71</v>
      </c>
      <c r="AY182" s="2">
        <v>24.03</v>
      </c>
      <c r="AZ182" s="2">
        <v>13.27</v>
      </c>
      <c r="BA182" s="2">
        <v>12.64</v>
      </c>
      <c r="BB182" s="2"/>
      <c r="BK182" s="11"/>
      <c r="BO182" s="11"/>
    </row>
    <row r="183" spans="1:67" x14ac:dyDescent="0.3">
      <c r="A183" s="1" t="s">
        <v>412</v>
      </c>
      <c r="B183" s="3" t="s">
        <v>1043</v>
      </c>
      <c r="C183" s="1" t="s">
        <v>322</v>
      </c>
      <c r="D183" s="1" t="s">
        <v>321</v>
      </c>
      <c r="AH183" s="2"/>
      <c r="AX183" s="2">
        <v>35.46</v>
      </c>
      <c r="AY183" s="2">
        <v>24.22</v>
      </c>
      <c r="AZ183" s="2">
        <v>13.36</v>
      </c>
      <c r="BA183" s="2">
        <v>12.92</v>
      </c>
      <c r="BB183" s="2"/>
      <c r="BK183" s="11"/>
      <c r="BO183" s="11"/>
    </row>
    <row r="184" spans="1:67" x14ac:dyDescent="0.3">
      <c r="A184" s="1" t="s">
        <v>413</v>
      </c>
      <c r="B184" s="3" t="s">
        <v>1043</v>
      </c>
      <c r="C184" s="1" t="s">
        <v>322</v>
      </c>
      <c r="D184" s="1" t="s">
        <v>321</v>
      </c>
      <c r="AH184" s="2"/>
      <c r="AX184" s="2">
        <v>34.08</v>
      </c>
      <c r="AY184" s="2">
        <v>23.79</v>
      </c>
      <c r="AZ184" s="2">
        <v>12.46</v>
      </c>
      <c r="BA184" s="2">
        <v>13.08</v>
      </c>
      <c r="BB184" s="2"/>
      <c r="BK184" s="11"/>
      <c r="BO184" s="11"/>
    </row>
    <row r="185" spans="1:67" x14ac:dyDescent="0.3">
      <c r="A185" s="1" t="s">
        <v>414</v>
      </c>
      <c r="B185" s="3" t="s">
        <v>1043</v>
      </c>
      <c r="C185" s="1" t="s">
        <v>322</v>
      </c>
      <c r="D185" s="1" t="s">
        <v>321</v>
      </c>
      <c r="AH185" s="2"/>
      <c r="AX185" s="2">
        <v>32.909999999999997</v>
      </c>
      <c r="AY185" s="2">
        <v>23.01</v>
      </c>
      <c r="AZ185" s="2">
        <v>13.53</v>
      </c>
      <c r="BA185" s="2">
        <v>12.01</v>
      </c>
      <c r="BB185" s="2"/>
      <c r="BK185" s="11"/>
      <c r="BO185" s="11"/>
    </row>
    <row r="186" spans="1:67" x14ac:dyDescent="0.3">
      <c r="A186" s="1" t="s">
        <v>415</v>
      </c>
      <c r="B186" s="3" t="s">
        <v>1043</v>
      </c>
      <c r="C186" s="1" t="s">
        <v>322</v>
      </c>
      <c r="D186" s="1" t="s">
        <v>321</v>
      </c>
      <c r="AH186" s="2"/>
      <c r="AX186" s="2">
        <v>37.78</v>
      </c>
      <c r="AY186" s="2">
        <v>25.86</v>
      </c>
      <c r="AZ186" s="2" t="s">
        <v>56</v>
      </c>
      <c r="BA186" s="2">
        <v>12.82</v>
      </c>
      <c r="BB186" s="2"/>
      <c r="BK186" s="11"/>
      <c r="BO186" s="11"/>
    </row>
    <row r="187" spans="1:67" x14ac:dyDescent="0.3">
      <c r="A187" s="1" t="s">
        <v>416</v>
      </c>
      <c r="B187" s="3" t="s">
        <v>1043</v>
      </c>
      <c r="C187" s="1" t="s">
        <v>322</v>
      </c>
      <c r="D187" s="1" t="s">
        <v>321</v>
      </c>
      <c r="I187" s="2">
        <v>8.89</v>
      </c>
      <c r="J187" s="2">
        <v>8.9</v>
      </c>
      <c r="K187" s="2">
        <v>10.48</v>
      </c>
      <c r="L187" s="2">
        <v>8.1999999999999993</v>
      </c>
      <c r="M187" s="2">
        <v>15.75</v>
      </c>
      <c r="N187" s="2">
        <v>15.74</v>
      </c>
      <c r="O187" s="2">
        <v>11.98</v>
      </c>
      <c r="S187" s="2">
        <v>14.54</v>
      </c>
      <c r="T187" s="2">
        <v>6.89</v>
      </c>
      <c r="Z187" s="2">
        <v>19.61</v>
      </c>
      <c r="AA187" s="2">
        <v>14.41</v>
      </c>
      <c r="AC187" s="2">
        <v>22.38</v>
      </c>
      <c r="AD187" s="2">
        <v>9.66</v>
      </c>
      <c r="AE187" s="2">
        <v>14.3</v>
      </c>
      <c r="AH187" s="2"/>
      <c r="BB187" s="2"/>
      <c r="BK187" s="11"/>
      <c r="BO187" s="11"/>
    </row>
    <row r="188" spans="1:67" x14ac:dyDescent="0.3">
      <c r="A188" s="1" t="s">
        <v>163</v>
      </c>
      <c r="B188" s="3" t="s">
        <v>1043</v>
      </c>
      <c r="C188" s="1" t="s">
        <v>322</v>
      </c>
      <c r="D188" s="1" t="s">
        <v>321</v>
      </c>
      <c r="Z188" s="2">
        <v>19.98</v>
      </c>
      <c r="AA188" s="2">
        <v>13.83</v>
      </c>
      <c r="AB188" s="2">
        <v>25.12</v>
      </c>
      <c r="AC188" s="2">
        <v>21.89</v>
      </c>
      <c r="AH188" s="2"/>
      <c r="AW188" s="2">
        <v>9.98</v>
      </c>
      <c r="BB188" s="2"/>
      <c r="BK188" s="11"/>
      <c r="BO188" s="11"/>
    </row>
    <row r="189" spans="1:67" x14ac:dyDescent="0.3">
      <c r="A189" s="1" t="s">
        <v>395</v>
      </c>
      <c r="B189" s="3" t="s">
        <v>1043</v>
      </c>
      <c r="C189" s="1" t="s">
        <v>322</v>
      </c>
      <c r="D189" s="1" t="s">
        <v>321</v>
      </c>
      <c r="AD189" s="2">
        <v>9.83</v>
      </c>
      <c r="AE189" s="2">
        <v>13.92</v>
      </c>
      <c r="AH189" s="2"/>
      <c r="BB189" s="2"/>
      <c r="BK189" s="11"/>
      <c r="BO189" s="11"/>
    </row>
    <row r="190" spans="1:67" x14ac:dyDescent="0.3">
      <c r="A190" s="1" t="s">
        <v>394</v>
      </c>
      <c r="B190" s="3" t="s">
        <v>1043</v>
      </c>
      <c r="C190" s="1" t="s">
        <v>322</v>
      </c>
      <c r="D190" s="1" t="s">
        <v>321</v>
      </c>
      <c r="AD190" s="2">
        <v>9.82</v>
      </c>
      <c r="AE190" s="2">
        <v>14.54</v>
      </c>
      <c r="AH190" s="2"/>
      <c r="BB190" s="2"/>
      <c r="BK190" s="11"/>
      <c r="BO190" s="11"/>
    </row>
    <row r="191" spans="1:67" x14ac:dyDescent="0.3">
      <c r="A191" s="1" t="s">
        <v>393</v>
      </c>
      <c r="B191" s="3" t="s">
        <v>1043</v>
      </c>
      <c r="C191" s="1" t="s">
        <v>322</v>
      </c>
      <c r="D191" s="1" t="s">
        <v>321</v>
      </c>
      <c r="S191" s="2">
        <v>13.08</v>
      </c>
      <c r="T191" s="2">
        <v>5.82</v>
      </c>
      <c r="AD191" s="2">
        <v>9.36</v>
      </c>
      <c r="AE191" s="2">
        <v>11.98</v>
      </c>
      <c r="AH191" s="2"/>
      <c r="BB191" s="2"/>
      <c r="BK191" s="11"/>
      <c r="BO191" s="11"/>
    </row>
    <row r="192" spans="1:67" x14ac:dyDescent="0.3">
      <c r="A192" s="1" t="s">
        <v>392</v>
      </c>
      <c r="B192" s="3" t="s">
        <v>1043</v>
      </c>
      <c r="C192" s="1" t="s">
        <v>322</v>
      </c>
      <c r="D192" s="1" t="s">
        <v>321</v>
      </c>
      <c r="AD192" s="2">
        <v>9.19</v>
      </c>
      <c r="AE192" s="2">
        <v>13.69</v>
      </c>
      <c r="AH192" s="2"/>
      <c r="BB192" s="2"/>
      <c r="BK192" s="11"/>
      <c r="BO192" s="11"/>
    </row>
    <row r="193" spans="1:67" x14ac:dyDescent="0.3">
      <c r="A193" s="1" t="s">
        <v>391</v>
      </c>
      <c r="B193" s="3" t="s">
        <v>1043</v>
      </c>
      <c r="C193" s="1" t="s">
        <v>322</v>
      </c>
      <c r="D193" s="1" t="s">
        <v>321</v>
      </c>
      <c r="AD193" s="2">
        <v>9.8699999999999992</v>
      </c>
      <c r="AE193" s="2">
        <v>15.31</v>
      </c>
      <c r="AH193" s="2"/>
      <c r="BB193" s="2"/>
      <c r="BK193" s="11"/>
      <c r="BO193" s="11"/>
    </row>
    <row r="194" spans="1:67" x14ac:dyDescent="0.3">
      <c r="A194" s="1" t="s">
        <v>390</v>
      </c>
      <c r="B194" s="3" t="s">
        <v>1043</v>
      </c>
      <c r="C194" s="1" t="s">
        <v>322</v>
      </c>
      <c r="D194" s="1" t="s">
        <v>321</v>
      </c>
      <c r="K194" s="2">
        <v>11.26</v>
      </c>
      <c r="L194" s="2">
        <v>8.7799999999999994</v>
      </c>
      <c r="M194" s="2">
        <v>17.260000000000002</v>
      </c>
      <c r="AD194" s="2">
        <v>11.15</v>
      </c>
      <c r="AE194" s="2">
        <v>16.600000000000001</v>
      </c>
      <c r="AH194" s="2"/>
      <c r="BB194" s="2"/>
      <c r="BK194" s="11"/>
      <c r="BO194" s="11"/>
    </row>
    <row r="195" spans="1:67" x14ac:dyDescent="0.3">
      <c r="A195" s="1" t="s">
        <v>389</v>
      </c>
      <c r="B195" s="3" t="s">
        <v>1043</v>
      </c>
      <c r="C195" s="1" t="s">
        <v>322</v>
      </c>
      <c r="D195" s="1" t="s">
        <v>321</v>
      </c>
      <c r="AD195" s="2">
        <v>9.94</v>
      </c>
      <c r="AE195" s="2">
        <v>14.42</v>
      </c>
      <c r="AH195" s="2"/>
      <c r="BB195" s="2"/>
      <c r="BK195" s="11"/>
      <c r="BO195" s="11"/>
    </row>
    <row r="196" spans="1:67" x14ac:dyDescent="0.3">
      <c r="A196" s="1" t="s">
        <v>388</v>
      </c>
      <c r="B196" s="3" t="s">
        <v>1043</v>
      </c>
      <c r="C196" s="1" t="s">
        <v>322</v>
      </c>
      <c r="D196" s="1" t="s">
        <v>321</v>
      </c>
      <c r="AD196" s="2">
        <v>11.76</v>
      </c>
      <c r="AE196" s="2">
        <v>15.97</v>
      </c>
      <c r="AH196" s="2"/>
      <c r="BB196" s="2"/>
      <c r="BK196" s="11"/>
      <c r="BO196" s="11"/>
    </row>
    <row r="197" spans="1:67" x14ac:dyDescent="0.3">
      <c r="A197" s="1" t="s">
        <v>387</v>
      </c>
      <c r="B197" s="3" t="s">
        <v>1043</v>
      </c>
      <c r="C197" s="1" t="s">
        <v>322</v>
      </c>
      <c r="D197" s="1" t="s">
        <v>321</v>
      </c>
      <c r="AD197" s="2">
        <v>10.64</v>
      </c>
      <c r="AE197" s="2">
        <v>16.14</v>
      </c>
      <c r="AH197" s="2"/>
      <c r="BB197" s="2"/>
      <c r="BK197" s="11"/>
      <c r="BO197" s="11"/>
    </row>
    <row r="198" spans="1:67" x14ac:dyDescent="0.3">
      <c r="A198" s="1" t="s">
        <v>386</v>
      </c>
      <c r="B198" s="3" t="s">
        <v>1043</v>
      </c>
      <c r="C198" s="1" t="s">
        <v>322</v>
      </c>
      <c r="D198" s="1" t="s">
        <v>321</v>
      </c>
      <c r="AD198" s="2">
        <v>10.77</v>
      </c>
      <c r="AE198" s="2">
        <v>15.5</v>
      </c>
      <c r="AH198" s="2"/>
      <c r="BB198" s="2"/>
      <c r="BK198" s="11"/>
      <c r="BO198" s="11"/>
    </row>
    <row r="199" spans="1:67" x14ac:dyDescent="0.3">
      <c r="A199" s="1" t="s">
        <v>385</v>
      </c>
      <c r="B199" s="3" t="s">
        <v>1043</v>
      </c>
      <c r="C199" s="1" t="s">
        <v>322</v>
      </c>
      <c r="D199" s="1" t="s">
        <v>321</v>
      </c>
      <c r="AD199" s="2">
        <v>10.66</v>
      </c>
      <c r="AE199" s="2">
        <v>15.69</v>
      </c>
      <c r="AH199" s="2"/>
      <c r="BB199" s="2"/>
      <c r="BK199" s="11"/>
      <c r="BO199" s="11"/>
    </row>
    <row r="200" spans="1:67" x14ac:dyDescent="0.3">
      <c r="A200" s="1" t="s">
        <v>384</v>
      </c>
      <c r="B200" s="3" t="s">
        <v>1043</v>
      </c>
      <c r="C200" s="1" t="s">
        <v>322</v>
      </c>
      <c r="D200" s="1" t="s">
        <v>321</v>
      </c>
      <c r="AD200" s="2">
        <v>11.96</v>
      </c>
      <c r="AE200" s="2">
        <v>16.84</v>
      </c>
      <c r="AH200" s="2"/>
      <c r="BB200" s="2"/>
      <c r="BK200" s="11"/>
      <c r="BO200" s="11"/>
    </row>
    <row r="201" spans="1:67" x14ac:dyDescent="0.3">
      <c r="A201" s="1" t="s">
        <v>383</v>
      </c>
      <c r="B201" s="3" t="s">
        <v>1043</v>
      </c>
      <c r="C201" s="1" t="s">
        <v>322</v>
      </c>
      <c r="D201" s="1" t="s">
        <v>321</v>
      </c>
      <c r="AD201" s="2">
        <v>9.0399999999999991</v>
      </c>
      <c r="AE201" s="2">
        <v>13.86</v>
      </c>
      <c r="AH201" s="2"/>
      <c r="BB201" s="2"/>
      <c r="BK201" s="11"/>
      <c r="BO201" s="11"/>
    </row>
    <row r="202" spans="1:67" x14ac:dyDescent="0.3">
      <c r="A202" s="1" t="s">
        <v>382</v>
      </c>
      <c r="B202" s="3" t="s">
        <v>1043</v>
      </c>
      <c r="C202" s="1" t="s">
        <v>322</v>
      </c>
      <c r="D202" s="1" t="s">
        <v>321</v>
      </c>
      <c r="AD202" s="2">
        <v>10.76</v>
      </c>
      <c r="AE202" s="2">
        <v>15.47</v>
      </c>
      <c r="AH202" s="2"/>
      <c r="BB202" s="2"/>
      <c r="BK202" s="11"/>
      <c r="BO202" s="11"/>
    </row>
    <row r="203" spans="1:67" x14ac:dyDescent="0.3">
      <c r="A203" s="1" t="s">
        <v>381</v>
      </c>
      <c r="B203" s="3" t="s">
        <v>1043</v>
      </c>
      <c r="C203" s="1" t="s">
        <v>322</v>
      </c>
      <c r="D203" s="1" t="s">
        <v>321</v>
      </c>
      <c r="AD203" s="2">
        <v>9.11</v>
      </c>
      <c r="AE203" s="2">
        <v>15.38</v>
      </c>
      <c r="AH203" s="2"/>
      <c r="BB203" s="2"/>
      <c r="BK203" s="11"/>
      <c r="BO203" s="11"/>
    </row>
    <row r="204" spans="1:67" x14ac:dyDescent="0.3">
      <c r="A204" s="1" t="s">
        <v>380</v>
      </c>
      <c r="B204" s="3" t="s">
        <v>1043</v>
      </c>
      <c r="C204" s="1" t="s">
        <v>322</v>
      </c>
      <c r="D204" s="1" t="s">
        <v>321</v>
      </c>
      <c r="AD204" s="2">
        <v>11.02</v>
      </c>
      <c r="AE204" s="2">
        <v>16.059999999999999</v>
      </c>
      <c r="AH204" s="2"/>
      <c r="BB204" s="2"/>
      <c r="BK204" s="11"/>
      <c r="BO204" s="11"/>
    </row>
    <row r="205" spans="1:67" x14ac:dyDescent="0.3">
      <c r="A205" s="1" t="s">
        <v>379</v>
      </c>
      <c r="B205" s="3" t="s">
        <v>1043</v>
      </c>
      <c r="C205" s="1" t="s">
        <v>322</v>
      </c>
      <c r="D205" s="1" t="s">
        <v>321</v>
      </c>
      <c r="AD205" s="2">
        <v>10.52</v>
      </c>
      <c r="AE205" s="2">
        <v>14.35</v>
      </c>
      <c r="AH205" s="2"/>
      <c r="BB205" s="2"/>
      <c r="BK205" s="11"/>
      <c r="BO205" s="11"/>
    </row>
    <row r="206" spans="1:67" x14ac:dyDescent="0.3">
      <c r="A206" s="1" t="s">
        <v>378</v>
      </c>
      <c r="B206" s="3" t="s">
        <v>1043</v>
      </c>
      <c r="C206" s="1" t="s">
        <v>322</v>
      </c>
      <c r="D206" s="1" t="s">
        <v>321</v>
      </c>
      <c r="AH206" s="2"/>
      <c r="BB206" s="2">
        <v>14.7</v>
      </c>
      <c r="BC206" s="2">
        <v>9.6999999999999993</v>
      </c>
      <c r="BK206" s="11"/>
      <c r="BO206" s="11"/>
    </row>
    <row r="207" spans="1:67" x14ac:dyDescent="0.3">
      <c r="A207" s="1" t="s">
        <v>377</v>
      </c>
      <c r="B207" s="3" t="s">
        <v>1043</v>
      </c>
      <c r="C207" s="1" t="s">
        <v>322</v>
      </c>
      <c r="D207" s="1" t="s">
        <v>321</v>
      </c>
      <c r="AH207" s="2"/>
      <c r="BB207" s="2">
        <v>14.03</v>
      </c>
      <c r="BC207" s="2">
        <v>9.9600000000000009</v>
      </c>
      <c r="BK207" s="11"/>
      <c r="BO207" s="11"/>
    </row>
    <row r="208" spans="1:67" x14ac:dyDescent="0.3">
      <c r="A208" s="1" t="s">
        <v>376</v>
      </c>
      <c r="B208" s="3" t="s">
        <v>1043</v>
      </c>
      <c r="C208" s="1" t="s">
        <v>322</v>
      </c>
      <c r="D208" s="1" t="s">
        <v>321</v>
      </c>
      <c r="AH208" s="2"/>
      <c r="BB208" s="2">
        <v>14.02</v>
      </c>
      <c r="BC208" s="2">
        <v>10.220000000000001</v>
      </c>
      <c r="BK208" s="11"/>
      <c r="BO208" s="11"/>
    </row>
    <row r="209" spans="1:67" x14ac:dyDescent="0.3">
      <c r="A209" s="1" t="s">
        <v>375</v>
      </c>
      <c r="B209" s="3" t="s">
        <v>1043</v>
      </c>
      <c r="C209" s="1" t="s">
        <v>322</v>
      </c>
      <c r="D209" s="1" t="s">
        <v>321</v>
      </c>
      <c r="AH209" s="2"/>
      <c r="BB209" s="2">
        <v>13.73</v>
      </c>
      <c r="BC209" s="2">
        <v>9.6199999999999992</v>
      </c>
      <c r="BK209" s="11"/>
      <c r="BO209" s="11"/>
    </row>
    <row r="210" spans="1:67" x14ac:dyDescent="0.3">
      <c r="A210" s="1" t="s">
        <v>374</v>
      </c>
      <c r="B210" s="3" t="s">
        <v>1043</v>
      </c>
      <c r="C210" s="1" t="s">
        <v>322</v>
      </c>
      <c r="D210" s="1" t="s">
        <v>321</v>
      </c>
      <c r="U210" s="2">
        <v>17.03</v>
      </c>
      <c r="V210" s="2">
        <v>6.34</v>
      </c>
      <c r="AH210" s="2"/>
      <c r="AJ210" s="2">
        <v>6.56</v>
      </c>
      <c r="AK210" s="2">
        <v>5.99</v>
      </c>
      <c r="BB210" s="2">
        <v>12.99</v>
      </c>
      <c r="BC210" s="2">
        <v>9.48</v>
      </c>
      <c r="BK210" s="11"/>
      <c r="BO210" s="11"/>
    </row>
    <row r="211" spans="1:67" x14ac:dyDescent="0.3">
      <c r="A211" s="1" t="s">
        <v>373</v>
      </c>
      <c r="B211" s="3" t="s">
        <v>1043</v>
      </c>
      <c r="C211" s="1" t="s">
        <v>322</v>
      </c>
      <c r="D211" s="1" t="s">
        <v>321</v>
      </c>
      <c r="AH211" s="2"/>
      <c r="BB211" s="2">
        <v>13.49</v>
      </c>
      <c r="BC211" s="2">
        <v>10.48</v>
      </c>
      <c r="BK211" s="11"/>
      <c r="BO211" s="11"/>
    </row>
    <row r="212" spans="1:67" x14ac:dyDescent="0.3">
      <c r="A212" s="1" t="s">
        <v>372</v>
      </c>
      <c r="B212" s="3" t="s">
        <v>1043</v>
      </c>
      <c r="C212" s="1" t="s">
        <v>322</v>
      </c>
      <c r="D212" s="1" t="s">
        <v>321</v>
      </c>
      <c r="AH212" s="2"/>
      <c r="BB212" s="2">
        <v>13.06</v>
      </c>
      <c r="BC212" s="2">
        <v>10.15</v>
      </c>
      <c r="BK212" s="11"/>
      <c r="BO212" s="11"/>
    </row>
    <row r="213" spans="1:67" x14ac:dyDescent="0.3">
      <c r="A213" s="1" t="s">
        <v>371</v>
      </c>
      <c r="B213" s="3" t="s">
        <v>1043</v>
      </c>
      <c r="C213" s="1" t="s">
        <v>322</v>
      </c>
      <c r="D213" s="1" t="s">
        <v>321</v>
      </c>
      <c r="AH213" s="2"/>
      <c r="BB213" s="2">
        <v>14.38</v>
      </c>
      <c r="BC213" s="2">
        <v>10.65</v>
      </c>
      <c r="BK213" s="11"/>
      <c r="BO213" s="11"/>
    </row>
    <row r="214" spans="1:67" x14ac:dyDescent="0.3">
      <c r="A214" s="1" t="s">
        <v>370</v>
      </c>
      <c r="B214" s="3" t="s">
        <v>1043</v>
      </c>
      <c r="C214" s="1" t="s">
        <v>322</v>
      </c>
      <c r="D214" s="1" t="s">
        <v>321</v>
      </c>
      <c r="AH214" s="2"/>
      <c r="BB214" s="2">
        <v>12.43</v>
      </c>
      <c r="BC214" s="2">
        <v>8.9700000000000006</v>
      </c>
      <c r="BK214" s="11"/>
      <c r="BO214" s="11"/>
    </row>
    <row r="215" spans="1:67" x14ac:dyDescent="0.3">
      <c r="A215" s="1" t="s">
        <v>369</v>
      </c>
      <c r="B215" s="3" t="s">
        <v>1043</v>
      </c>
      <c r="C215" s="1" t="s">
        <v>322</v>
      </c>
      <c r="D215" s="1" t="s">
        <v>321</v>
      </c>
      <c r="AH215" s="2"/>
      <c r="BB215" s="2">
        <v>13.88</v>
      </c>
      <c r="BC215" s="2">
        <v>9.7200000000000006</v>
      </c>
      <c r="BK215" s="11"/>
      <c r="BO215" s="11"/>
    </row>
    <row r="216" spans="1:67" x14ac:dyDescent="0.3">
      <c r="A216" s="1" t="s">
        <v>368</v>
      </c>
      <c r="B216" s="3" t="s">
        <v>1043</v>
      </c>
      <c r="C216" s="1" t="s">
        <v>322</v>
      </c>
      <c r="D216" s="1" t="s">
        <v>321</v>
      </c>
      <c r="R216" s="8"/>
      <c r="AH216" s="2"/>
      <c r="BB216" s="2">
        <v>13.96</v>
      </c>
      <c r="BC216" s="2">
        <v>9.9499999999999993</v>
      </c>
      <c r="BK216" s="11"/>
      <c r="BO216" s="11"/>
    </row>
    <row r="217" spans="1:67" x14ac:dyDescent="0.3">
      <c r="A217" s="1" t="s">
        <v>367</v>
      </c>
      <c r="B217" s="3" t="s">
        <v>1043</v>
      </c>
      <c r="C217" s="1" t="s">
        <v>322</v>
      </c>
      <c r="D217" s="1" t="s">
        <v>321</v>
      </c>
      <c r="AH217" s="2"/>
      <c r="BB217" s="2">
        <v>14.2</v>
      </c>
      <c r="BC217" s="2">
        <v>9.44</v>
      </c>
      <c r="BK217" s="11"/>
      <c r="BO217" s="11"/>
    </row>
    <row r="218" spans="1:67" x14ac:dyDescent="0.3">
      <c r="A218" s="1" t="s">
        <v>366</v>
      </c>
      <c r="B218" s="3" t="s">
        <v>1043</v>
      </c>
      <c r="C218" s="1" t="s">
        <v>322</v>
      </c>
      <c r="D218" s="1" t="s">
        <v>321</v>
      </c>
      <c r="AH218" s="2"/>
      <c r="BB218" s="2">
        <v>13.86</v>
      </c>
      <c r="BC218" s="2">
        <v>10.07</v>
      </c>
      <c r="BK218" s="11"/>
      <c r="BO218" s="11"/>
    </row>
    <row r="219" spans="1:67" x14ac:dyDescent="0.3">
      <c r="A219" s="1" t="s">
        <v>365</v>
      </c>
      <c r="B219" s="3" t="s">
        <v>1043</v>
      </c>
      <c r="C219" s="1" t="s">
        <v>322</v>
      </c>
      <c r="D219" s="1" t="s">
        <v>321</v>
      </c>
      <c r="AH219" s="2"/>
      <c r="BB219" s="2">
        <v>14.37</v>
      </c>
      <c r="BC219" s="2">
        <v>10.119999999999999</v>
      </c>
      <c r="BK219" s="11"/>
      <c r="BO219" s="11"/>
    </row>
    <row r="220" spans="1:67" x14ac:dyDescent="0.3">
      <c r="A220" s="1" t="s">
        <v>364</v>
      </c>
      <c r="B220" s="3" t="s">
        <v>1043</v>
      </c>
      <c r="C220" s="1" t="s">
        <v>322</v>
      </c>
      <c r="D220" s="1" t="s">
        <v>321</v>
      </c>
      <c r="AH220" s="2"/>
      <c r="BB220" s="2">
        <v>13.37</v>
      </c>
      <c r="BC220" s="2">
        <v>9.75</v>
      </c>
      <c r="BK220" s="11"/>
      <c r="BO220" s="11"/>
    </row>
    <row r="221" spans="1:67" x14ac:dyDescent="0.3">
      <c r="A221" s="1" t="s">
        <v>363</v>
      </c>
      <c r="B221" s="3" t="s">
        <v>1043</v>
      </c>
      <c r="C221" s="1" t="s">
        <v>322</v>
      </c>
      <c r="D221" s="1" t="s">
        <v>321</v>
      </c>
      <c r="AH221" s="2"/>
      <c r="BB221" s="2"/>
      <c r="BK221" s="11"/>
      <c r="BO221" s="11"/>
    </row>
    <row r="222" spans="1:67" x14ac:dyDescent="0.3">
      <c r="A222" s="1" t="s">
        <v>362</v>
      </c>
      <c r="B222" s="3" t="s">
        <v>1043</v>
      </c>
      <c r="C222" s="1" t="s">
        <v>322</v>
      </c>
      <c r="D222" s="1" t="s">
        <v>321</v>
      </c>
      <c r="AH222" s="2"/>
      <c r="BB222" s="2"/>
      <c r="BK222" s="11"/>
      <c r="BO222" s="11"/>
    </row>
    <row r="223" spans="1:67" x14ac:dyDescent="0.3">
      <c r="A223" s="1" t="s">
        <v>361</v>
      </c>
      <c r="B223" s="3" t="s">
        <v>1043</v>
      </c>
      <c r="C223" s="1" t="s">
        <v>323</v>
      </c>
      <c r="D223" s="1" t="s">
        <v>321</v>
      </c>
      <c r="G223" s="19">
        <v>7.01</v>
      </c>
      <c r="H223" s="19">
        <v>5.57</v>
      </c>
      <c r="K223" s="2">
        <v>11.14</v>
      </c>
      <c r="L223" s="2">
        <v>8.6</v>
      </c>
      <c r="Q223" s="2">
        <v>8.1999999999999993</v>
      </c>
      <c r="R223" s="2">
        <v>6.12</v>
      </c>
      <c r="S223" s="2">
        <v>14.51</v>
      </c>
      <c r="T223" s="2">
        <v>6.75</v>
      </c>
      <c r="U223" s="2">
        <v>17.489999999999998</v>
      </c>
      <c r="V223" s="2">
        <v>7.54</v>
      </c>
      <c r="W223" s="2">
        <v>31.43</v>
      </c>
      <c r="X223" s="2">
        <v>16.100000000000001</v>
      </c>
      <c r="Y223" s="2">
        <v>12.05</v>
      </c>
      <c r="Z223" s="2">
        <v>20.079999999999998</v>
      </c>
      <c r="AA223" s="2">
        <v>15.42</v>
      </c>
      <c r="AB223" s="2">
        <v>26.45</v>
      </c>
      <c r="AC223" s="2">
        <v>23.54</v>
      </c>
      <c r="AH223" s="2"/>
      <c r="BB223" s="2"/>
      <c r="BK223" s="11"/>
      <c r="BO223" s="11"/>
    </row>
    <row r="224" spans="1:67" x14ac:dyDescent="0.3">
      <c r="A224" s="1" t="s">
        <v>360</v>
      </c>
      <c r="B224" s="3" t="s">
        <v>1043</v>
      </c>
      <c r="C224" s="1" t="s">
        <v>324</v>
      </c>
      <c r="D224" s="1" t="s">
        <v>80</v>
      </c>
      <c r="W224" s="2">
        <v>28.72</v>
      </c>
      <c r="Y224" s="2">
        <v>11.33</v>
      </c>
      <c r="Z224" s="2">
        <v>18.850000000000001</v>
      </c>
      <c r="AA224" s="2">
        <v>14.11</v>
      </c>
      <c r="AB224" s="2">
        <v>24.9</v>
      </c>
      <c r="AC224" s="2">
        <v>22</v>
      </c>
      <c r="AD224" s="2">
        <v>10.98</v>
      </c>
      <c r="AE224" s="2">
        <v>15.47</v>
      </c>
      <c r="AH224" s="2"/>
      <c r="BB224" s="2"/>
      <c r="BK224" s="11"/>
      <c r="BO224" s="11"/>
    </row>
    <row r="225" spans="1:67" x14ac:dyDescent="0.3">
      <c r="A225" s="1" t="s">
        <v>359</v>
      </c>
      <c r="B225" s="3" t="s">
        <v>1043</v>
      </c>
      <c r="C225" s="1" t="s">
        <v>325</v>
      </c>
      <c r="D225" s="1" t="s">
        <v>80</v>
      </c>
      <c r="N225" s="2">
        <v>13.08</v>
      </c>
      <c r="O225" s="2">
        <v>9.18</v>
      </c>
      <c r="AH225" s="2"/>
      <c r="AT225" s="2">
        <v>14.14</v>
      </c>
      <c r="AU225" s="2">
        <v>6.12</v>
      </c>
      <c r="AV225" s="2">
        <v>16.25</v>
      </c>
      <c r="AW225" s="2">
        <v>8.2200000000000006</v>
      </c>
      <c r="AX225" s="2">
        <v>32.21</v>
      </c>
      <c r="AY225" s="2">
        <v>23.95</v>
      </c>
      <c r="AZ225" s="2">
        <v>12.07</v>
      </c>
      <c r="BA225" s="2">
        <v>12.32</v>
      </c>
      <c r="BB225" s="2"/>
      <c r="BK225" s="11"/>
      <c r="BO225" s="11"/>
    </row>
    <row r="226" spans="1:67" x14ac:dyDescent="0.3">
      <c r="A226" s="1" t="s">
        <v>358</v>
      </c>
      <c r="B226" s="3" t="s">
        <v>1043</v>
      </c>
      <c r="C226" s="1" t="s">
        <v>326</v>
      </c>
      <c r="D226" s="1" t="s">
        <v>80</v>
      </c>
      <c r="AH226" s="2"/>
      <c r="AP226" s="2">
        <v>6.1</v>
      </c>
      <c r="AQ226" s="2">
        <v>5.04</v>
      </c>
      <c r="AR226" s="2">
        <v>12.13</v>
      </c>
      <c r="AS226" s="2">
        <v>6.1</v>
      </c>
      <c r="AT226" s="2">
        <v>13.63</v>
      </c>
      <c r="AU226" s="2">
        <v>6.75</v>
      </c>
      <c r="AV226" s="2">
        <v>16.86</v>
      </c>
      <c r="AW226" s="2">
        <v>8.66</v>
      </c>
      <c r="BB226" s="2"/>
      <c r="BK226" s="11"/>
      <c r="BO226" s="11"/>
    </row>
    <row r="227" spans="1:67" x14ac:dyDescent="0.3">
      <c r="A227" s="1" t="s">
        <v>357</v>
      </c>
      <c r="B227" s="3" t="s">
        <v>1043</v>
      </c>
      <c r="C227" s="1" t="s">
        <v>327</v>
      </c>
      <c r="D227" s="1" t="s">
        <v>80</v>
      </c>
      <c r="U227" s="2">
        <v>16.329999999999998</v>
      </c>
      <c r="V227" s="2">
        <v>6.29</v>
      </c>
      <c r="W227" s="2">
        <v>28.23</v>
      </c>
      <c r="X227" s="2">
        <v>15.15</v>
      </c>
      <c r="Y227" s="2">
        <v>10.59</v>
      </c>
      <c r="AH227" s="2"/>
      <c r="BB227" s="2"/>
      <c r="BK227" s="11"/>
      <c r="BO227" s="11"/>
    </row>
    <row r="228" spans="1:67" x14ac:dyDescent="0.3">
      <c r="A228" s="1" t="s">
        <v>356</v>
      </c>
      <c r="B228" s="3" t="s">
        <v>1043</v>
      </c>
      <c r="C228" s="1" t="s">
        <v>328</v>
      </c>
      <c r="D228" s="1" t="s">
        <v>80</v>
      </c>
      <c r="AH228" s="2"/>
      <c r="BB228" s="2">
        <v>13.53</v>
      </c>
      <c r="BC228" s="2">
        <v>9.84</v>
      </c>
      <c r="BK228" s="11"/>
      <c r="BO228" s="11"/>
    </row>
    <row r="229" spans="1:67" x14ac:dyDescent="0.3">
      <c r="A229" s="1" t="s">
        <v>355</v>
      </c>
      <c r="B229" s="3" t="s">
        <v>1043</v>
      </c>
      <c r="C229" s="1" t="s">
        <v>328</v>
      </c>
      <c r="D229" s="1" t="s">
        <v>80</v>
      </c>
      <c r="AH229" s="2"/>
      <c r="AV229" s="2">
        <v>17.440000000000001</v>
      </c>
      <c r="AW229" s="2">
        <v>9.2100000000000009</v>
      </c>
      <c r="BB229" s="2"/>
      <c r="BK229" s="11"/>
      <c r="BO229" s="11"/>
    </row>
    <row r="230" spans="1:67" x14ac:dyDescent="0.3">
      <c r="A230" s="1" t="s">
        <v>354</v>
      </c>
      <c r="B230" s="3" t="s">
        <v>1043</v>
      </c>
      <c r="C230" s="1" t="s">
        <v>328</v>
      </c>
      <c r="D230" s="1" t="s">
        <v>80</v>
      </c>
      <c r="AH230" s="2"/>
      <c r="AX230" s="2">
        <v>31.9</v>
      </c>
      <c r="AY230" s="2">
        <v>23.17</v>
      </c>
      <c r="AZ230" s="2">
        <v>12.51</v>
      </c>
      <c r="BA230" s="2">
        <v>12.91</v>
      </c>
      <c r="BB230" s="2"/>
      <c r="BK230" s="11"/>
      <c r="BO230" s="11"/>
    </row>
    <row r="231" spans="1:67" x14ac:dyDescent="0.3">
      <c r="A231" s="1" t="s">
        <v>353</v>
      </c>
      <c r="B231" s="3" t="s">
        <v>1043</v>
      </c>
      <c r="C231" s="1" t="s">
        <v>326</v>
      </c>
      <c r="D231" s="1" t="s">
        <v>80</v>
      </c>
      <c r="AH231" s="2"/>
      <c r="BB231" s="2">
        <v>12.68</v>
      </c>
      <c r="BC231" s="2">
        <v>9.17</v>
      </c>
      <c r="BK231" s="11"/>
      <c r="BO231" s="11"/>
    </row>
    <row r="232" spans="1:67" x14ac:dyDescent="0.3">
      <c r="A232" s="1" t="s">
        <v>352</v>
      </c>
      <c r="B232" s="3" t="s">
        <v>1043</v>
      </c>
      <c r="C232" s="1" t="s">
        <v>329</v>
      </c>
      <c r="D232" s="1" t="s">
        <v>80</v>
      </c>
      <c r="AH232" s="2"/>
      <c r="AM232" s="2">
        <v>13.45</v>
      </c>
      <c r="AN232" s="2">
        <v>11.28</v>
      </c>
      <c r="AP232" s="2">
        <v>5.67</v>
      </c>
      <c r="AQ232" s="2">
        <v>4.07</v>
      </c>
      <c r="AR232" s="2">
        <v>12.1</v>
      </c>
      <c r="AS232" s="2">
        <v>5.27</v>
      </c>
      <c r="AT232" s="2">
        <v>13.77</v>
      </c>
      <c r="AU232" s="2">
        <v>6.73</v>
      </c>
      <c r="AV232" s="2">
        <v>18.09</v>
      </c>
      <c r="AW232" s="2">
        <v>8.74</v>
      </c>
      <c r="AX232" s="2">
        <v>34.56</v>
      </c>
      <c r="AY232" s="2">
        <v>26.43</v>
      </c>
      <c r="AZ232" s="2">
        <v>12.89</v>
      </c>
      <c r="BA232" s="2">
        <v>11.95</v>
      </c>
      <c r="BB232" s="2">
        <v>12.26</v>
      </c>
      <c r="BC232" s="2">
        <v>8.82</v>
      </c>
      <c r="BK232" s="11"/>
      <c r="BO232" s="11"/>
    </row>
    <row r="233" spans="1:67" x14ac:dyDescent="0.3">
      <c r="A233" s="1" t="s">
        <v>351</v>
      </c>
      <c r="B233" s="3" t="s">
        <v>1043</v>
      </c>
      <c r="C233" s="1" t="s">
        <v>329</v>
      </c>
      <c r="D233" s="1" t="s">
        <v>80</v>
      </c>
      <c r="W233" s="2">
        <v>31.91</v>
      </c>
      <c r="X233" s="2">
        <v>14.77</v>
      </c>
      <c r="Y233" s="2">
        <v>11.83</v>
      </c>
      <c r="AH233" s="2"/>
      <c r="BB233" s="2"/>
      <c r="BK233" s="11"/>
      <c r="BO233" s="11"/>
    </row>
    <row r="234" spans="1:67" x14ac:dyDescent="0.3">
      <c r="A234" s="1" t="s">
        <v>349</v>
      </c>
      <c r="B234" s="3" t="s">
        <v>1043</v>
      </c>
      <c r="C234" s="1" t="s">
        <v>330</v>
      </c>
      <c r="D234" s="1" t="s">
        <v>321</v>
      </c>
      <c r="AH234" s="2"/>
      <c r="AM234" s="2">
        <v>16.27</v>
      </c>
      <c r="AN234" s="2">
        <v>12.87</v>
      </c>
      <c r="AO234" s="2">
        <v>29.07</v>
      </c>
      <c r="AR234" s="2">
        <v>16.64</v>
      </c>
      <c r="AS234" s="2">
        <v>7.2</v>
      </c>
      <c r="AV234" s="2">
        <v>19.47</v>
      </c>
      <c r="AW234" s="2">
        <v>9.8699999999999992</v>
      </c>
      <c r="AX234" s="2">
        <v>34.92</v>
      </c>
      <c r="AY234" s="2">
        <v>26.09</v>
      </c>
      <c r="AZ234" s="2">
        <v>14.58</v>
      </c>
      <c r="BA234" s="2">
        <v>12.6</v>
      </c>
      <c r="BB234" s="2">
        <v>14.5</v>
      </c>
      <c r="BC234" s="2">
        <v>11.11</v>
      </c>
      <c r="BK234" s="11"/>
      <c r="BO234" s="11"/>
    </row>
    <row r="235" spans="1:67" x14ac:dyDescent="0.3">
      <c r="A235" s="1" t="s">
        <v>350</v>
      </c>
      <c r="B235" s="3" t="s">
        <v>1043</v>
      </c>
      <c r="C235" s="1" t="s">
        <v>331</v>
      </c>
      <c r="D235" s="1" t="s">
        <v>80</v>
      </c>
      <c r="AH235" s="2"/>
      <c r="AX235" s="2">
        <v>35.090000000000003</v>
      </c>
      <c r="AY235" s="2">
        <v>25.34</v>
      </c>
      <c r="AZ235" s="2">
        <v>13.71</v>
      </c>
      <c r="BA235" s="2">
        <v>13.28</v>
      </c>
      <c r="BB235" s="2"/>
      <c r="BK235" s="11"/>
      <c r="BO235" s="11"/>
    </row>
    <row r="236" spans="1:67" x14ac:dyDescent="0.3">
      <c r="A236" s="1" t="s">
        <v>340</v>
      </c>
      <c r="B236" s="3" t="s">
        <v>1043</v>
      </c>
      <c r="C236" s="1" t="s">
        <v>332</v>
      </c>
      <c r="D236" s="1" t="s">
        <v>80</v>
      </c>
      <c r="AD236" s="2">
        <v>9.68</v>
      </c>
      <c r="AE236" s="2">
        <v>12.91</v>
      </c>
      <c r="AH236" s="2"/>
      <c r="BB236" s="2"/>
      <c r="BK236" s="11"/>
      <c r="BO236" s="11"/>
    </row>
    <row r="237" spans="1:67" x14ac:dyDescent="0.3">
      <c r="A237" s="1" t="s">
        <v>340</v>
      </c>
      <c r="B237" s="3" t="s">
        <v>1043</v>
      </c>
      <c r="C237" s="1" t="s">
        <v>332</v>
      </c>
      <c r="D237" s="1" t="s">
        <v>80</v>
      </c>
      <c r="G237" s="2">
        <v>6.58</v>
      </c>
      <c r="H237" s="2">
        <v>6.16</v>
      </c>
      <c r="I237" s="2">
        <v>7.85</v>
      </c>
      <c r="J237" s="2">
        <v>7.54</v>
      </c>
      <c r="K237" s="2">
        <v>11.18</v>
      </c>
      <c r="L237" s="2">
        <v>8.74</v>
      </c>
      <c r="M237" s="2">
        <v>16.48</v>
      </c>
      <c r="N237" s="2">
        <v>15.28</v>
      </c>
      <c r="O237" s="2">
        <v>10.14</v>
      </c>
      <c r="P237" s="2">
        <v>28.04</v>
      </c>
      <c r="Q237" s="2">
        <v>8.74</v>
      </c>
      <c r="R237" s="2">
        <v>6.11</v>
      </c>
      <c r="U237" s="2">
        <v>15.91</v>
      </c>
      <c r="V237" s="2">
        <v>7.77</v>
      </c>
      <c r="W237" s="2">
        <v>32.35</v>
      </c>
      <c r="X237" s="2">
        <v>15.56</v>
      </c>
      <c r="Y237" s="2">
        <v>11.69</v>
      </c>
      <c r="Z237" s="2">
        <v>18.25</v>
      </c>
      <c r="AA237" s="2">
        <v>13.01</v>
      </c>
      <c r="AB237" s="2">
        <v>23.85</v>
      </c>
      <c r="AC237" s="2">
        <v>20.92</v>
      </c>
      <c r="AD237" s="2">
        <v>9.25</v>
      </c>
      <c r="AE237" s="2">
        <v>14.11</v>
      </c>
      <c r="AH237" s="2"/>
      <c r="AI237" s="2">
        <v>5.19</v>
      </c>
      <c r="AJ237" s="2">
        <v>3.83</v>
      </c>
      <c r="AM237" s="19">
        <v>13.94</v>
      </c>
      <c r="AN237" s="19">
        <v>9.93</v>
      </c>
      <c r="AO237" s="2">
        <v>23.5</v>
      </c>
      <c r="AP237" s="2">
        <v>6.75</v>
      </c>
      <c r="AQ237" s="2">
        <v>5.31</v>
      </c>
      <c r="AR237" s="2">
        <v>13.58</v>
      </c>
      <c r="AS237" s="2">
        <v>6.67</v>
      </c>
      <c r="AV237" s="2">
        <v>18.7</v>
      </c>
      <c r="AW237" s="2">
        <v>9.68</v>
      </c>
      <c r="AZ237" s="2">
        <v>12.22</v>
      </c>
      <c r="BA237" s="2">
        <v>12.4</v>
      </c>
      <c r="BB237" s="2">
        <v>12.49</v>
      </c>
      <c r="BC237" s="2">
        <v>8.8000000000000007</v>
      </c>
      <c r="BD237" s="2">
        <v>6.4</v>
      </c>
      <c r="BE237" s="2">
        <v>5.53</v>
      </c>
      <c r="BK237" s="11"/>
      <c r="BO237" s="11"/>
    </row>
    <row r="238" spans="1:67" x14ac:dyDescent="0.3">
      <c r="A238" s="1" t="s">
        <v>348</v>
      </c>
      <c r="B238" s="3" t="s">
        <v>1043</v>
      </c>
      <c r="C238" s="1" t="s">
        <v>336</v>
      </c>
      <c r="D238" s="1" t="s">
        <v>80</v>
      </c>
      <c r="AH238" s="2"/>
      <c r="BA238" s="2" t="s">
        <v>56</v>
      </c>
      <c r="BB238" s="2">
        <v>12.49</v>
      </c>
      <c r="BC238" s="2">
        <v>8.06</v>
      </c>
      <c r="BK238" s="11"/>
      <c r="BO238" s="11"/>
    </row>
    <row r="239" spans="1:67" x14ac:dyDescent="0.3">
      <c r="A239" s="1" t="s">
        <v>347</v>
      </c>
      <c r="B239" s="3" t="s">
        <v>1043</v>
      </c>
      <c r="C239" s="1" t="s">
        <v>336</v>
      </c>
      <c r="D239" s="1" t="s">
        <v>80</v>
      </c>
      <c r="AH239" s="2"/>
      <c r="AX239" s="2">
        <v>33.96</v>
      </c>
      <c r="AY239" s="2">
        <v>23.82</v>
      </c>
      <c r="AZ239" s="2">
        <v>13.38</v>
      </c>
      <c r="BA239" s="2">
        <v>13.76</v>
      </c>
      <c r="BB239" s="2"/>
      <c r="BK239" s="11"/>
      <c r="BO239" s="11"/>
    </row>
    <row r="240" spans="1:67" x14ac:dyDescent="0.3">
      <c r="A240" s="1" t="s">
        <v>346</v>
      </c>
      <c r="B240" s="3" t="s">
        <v>1043</v>
      </c>
      <c r="C240" s="1" t="s">
        <v>335</v>
      </c>
      <c r="D240" s="1" t="s">
        <v>80</v>
      </c>
      <c r="AH240" s="2"/>
      <c r="AV240" s="2">
        <v>18.37</v>
      </c>
      <c r="AW240" s="2">
        <v>9.35</v>
      </c>
      <c r="BB240" s="2"/>
      <c r="BK240" s="11"/>
      <c r="BO240" s="11"/>
    </row>
    <row r="241" spans="1:68" x14ac:dyDescent="0.3">
      <c r="A241" s="1" t="s">
        <v>345</v>
      </c>
      <c r="B241" s="3" t="s">
        <v>1043</v>
      </c>
      <c r="C241" s="1" t="s">
        <v>323</v>
      </c>
      <c r="D241" s="1" t="s">
        <v>80</v>
      </c>
      <c r="K241" s="2">
        <v>12.34</v>
      </c>
      <c r="L241" s="2">
        <v>9.33</v>
      </c>
      <c r="M241" s="2">
        <v>17.38</v>
      </c>
      <c r="AH241" s="2"/>
      <c r="BB241" s="2"/>
      <c r="BK241" s="11"/>
      <c r="BO241" s="11"/>
    </row>
    <row r="242" spans="1:68" x14ac:dyDescent="0.3">
      <c r="A242" s="1" t="s">
        <v>344</v>
      </c>
      <c r="B242" s="3" t="s">
        <v>1043</v>
      </c>
      <c r="C242" s="1" t="s">
        <v>334</v>
      </c>
      <c r="D242" s="1" t="s">
        <v>80</v>
      </c>
      <c r="AH242" s="2"/>
      <c r="AN242" s="2">
        <v>11.28</v>
      </c>
      <c r="AR242" s="2">
        <v>15.1</v>
      </c>
      <c r="AS242" s="2">
        <v>6.45</v>
      </c>
      <c r="AT242" s="2">
        <v>16.3</v>
      </c>
      <c r="AU242" s="2">
        <v>7.21</v>
      </c>
      <c r="AV242" s="2">
        <v>19.71</v>
      </c>
      <c r="AW242" s="2">
        <v>9.0500000000000007</v>
      </c>
      <c r="AX242" s="2">
        <v>35.340000000000003</v>
      </c>
      <c r="AY242" s="2">
        <v>25.65</v>
      </c>
      <c r="AZ242" s="2">
        <v>13.55</v>
      </c>
      <c r="BA242" s="2">
        <v>12.71</v>
      </c>
      <c r="BB242" s="2">
        <v>14.04</v>
      </c>
      <c r="BC242" s="2">
        <v>9.8800000000000008</v>
      </c>
      <c r="BK242" s="11"/>
      <c r="BO242" s="11"/>
    </row>
    <row r="243" spans="1:68" x14ac:dyDescent="0.3">
      <c r="A243" s="1" t="s">
        <v>342</v>
      </c>
      <c r="B243" s="3" t="s">
        <v>1043</v>
      </c>
      <c r="C243" s="1" t="s">
        <v>334</v>
      </c>
      <c r="D243" s="1" t="s">
        <v>80</v>
      </c>
      <c r="Z243" s="2">
        <v>20.86</v>
      </c>
      <c r="AA243" s="2">
        <v>15.34</v>
      </c>
      <c r="AB243" s="2">
        <v>27.67</v>
      </c>
      <c r="AC243" s="2">
        <v>24.19</v>
      </c>
      <c r="AH243" s="2"/>
      <c r="BB243" s="2"/>
      <c r="BK243" s="11"/>
      <c r="BO243" s="11"/>
    </row>
    <row r="244" spans="1:68" x14ac:dyDescent="0.3">
      <c r="A244" s="1" t="s">
        <v>343</v>
      </c>
      <c r="B244" s="3" t="s">
        <v>1043</v>
      </c>
      <c r="C244" s="1" t="s">
        <v>334</v>
      </c>
      <c r="D244" s="1" t="s">
        <v>80</v>
      </c>
      <c r="AH244" s="2"/>
      <c r="BB244" s="2"/>
      <c r="BK244" s="11"/>
      <c r="BO244" s="11"/>
    </row>
    <row r="245" spans="1:68" x14ac:dyDescent="0.3">
      <c r="A245" s="1" t="s">
        <v>341</v>
      </c>
      <c r="B245" s="3" t="s">
        <v>1043</v>
      </c>
      <c r="C245" s="1" t="s">
        <v>319</v>
      </c>
      <c r="D245" s="1" t="s">
        <v>80</v>
      </c>
      <c r="Z245" s="2">
        <v>21.03</v>
      </c>
      <c r="AA245" s="2">
        <v>15.18</v>
      </c>
      <c r="AB245" s="2">
        <v>26.06</v>
      </c>
      <c r="AC245" s="2">
        <v>23.7</v>
      </c>
      <c r="AH245" s="2"/>
      <c r="BB245" s="2"/>
      <c r="BK245" s="11"/>
      <c r="BO245" s="11"/>
    </row>
    <row r="246" spans="1:68" x14ac:dyDescent="0.3">
      <c r="A246" s="1" t="s">
        <v>340</v>
      </c>
      <c r="B246" s="3" t="s">
        <v>1043</v>
      </c>
      <c r="C246" s="1" t="s">
        <v>320</v>
      </c>
      <c r="D246" s="1" t="s">
        <v>80</v>
      </c>
      <c r="Z246" s="2">
        <v>18.52</v>
      </c>
      <c r="AA246" s="2">
        <v>13.74</v>
      </c>
      <c r="AB246" s="2">
        <v>23.87</v>
      </c>
      <c r="AC246" s="2">
        <v>21.31</v>
      </c>
      <c r="AH246" s="2"/>
      <c r="BB246" s="2"/>
      <c r="BK246" s="11"/>
      <c r="BO246" s="11"/>
    </row>
    <row r="247" spans="1:68" x14ac:dyDescent="0.3">
      <c r="A247" s="1" t="s">
        <v>339</v>
      </c>
      <c r="B247" s="3" t="s">
        <v>1043</v>
      </c>
      <c r="C247" s="1" t="s">
        <v>319</v>
      </c>
      <c r="D247" s="1" t="s">
        <v>80</v>
      </c>
      <c r="AH247" s="2"/>
      <c r="AX247" s="2">
        <v>38.130000000000003</v>
      </c>
      <c r="AY247" s="2">
        <v>27.41</v>
      </c>
      <c r="AZ247" s="2">
        <v>14.79</v>
      </c>
      <c r="BA247" s="2">
        <v>14.08</v>
      </c>
      <c r="BB247" s="2"/>
      <c r="BK247" s="11"/>
      <c r="BO247" s="11"/>
    </row>
    <row r="248" spans="1:68" x14ac:dyDescent="0.3">
      <c r="A248" s="1" t="s">
        <v>338</v>
      </c>
      <c r="B248" s="3" t="s">
        <v>1043</v>
      </c>
      <c r="C248" s="1" t="s">
        <v>333</v>
      </c>
      <c r="D248" s="1" t="s">
        <v>80</v>
      </c>
      <c r="Q248" s="2">
        <v>10.4</v>
      </c>
      <c r="R248" s="2">
        <v>7.3</v>
      </c>
      <c r="AH248" s="2"/>
      <c r="AP248" s="2">
        <v>8.4</v>
      </c>
      <c r="AQ248" s="2">
        <v>6.1</v>
      </c>
      <c r="AT248" s="2">
        <v>16.3</v>
      </c>
      <c r="AU248" s="2">
        <v>8.1</v>
      </c>
      <c r="AV248" s="2">
        <v>19.3</v>
      </c>
      <c r="AW248" s="2">
        <v>10.6</v>
      </c>
      <c r="AX248" s="2">
        <v>37.4</v>
      </c>
      <c r="AY248" s="2">
        <v>27.1</v>
      </c>
      <c r="AZ248" s="2">
        <v>14.4</v>
      </c>
      <c r="BA248" s="2">
        <v>13.1</v>
      </c>
      <c r="BB248" s="2">
        <v>13.3</v>
      </c>
      <c r="BC248" s="2">
        <v>9.9499999999999993</v>
      </c>
      <c r="BD248" s="2">
        <v>7.2</v>
      </c>
      <c r="BE248" s="2">
        <v>6.4</v>
      </c>
    </row>
    <row r="249" spans="1:68" x14ac:dyDescent="0.3">
      <c r="A249" s="1" t="s">
        <v>337</v>
      </c>
      <c r="B249" s="3" t="s">
        <v>1043</v>
      </c>
      <c r="C249" s="1" t="s">
        <v>82</v>
      </c>
      <c r="D249" s="1" t="s">
        <v>91</v>
      </c>
      <c r="AH249" s="2"/>
      <c r="AM249" s="2">
        <v>16.600000000000001</v>
      </c>
      <c r="AN249" s="2">
        <v>9.5</v>
      </c>
      <c r="AP249" s="2">
        <v>6.3</v>
      </c>
      <c r="AQ249" s="2">
        <v>5.4</v>
      </c>
      <c r="AR249" s="2">
        <v>14.5</v>
      </c>
      <c r="AS249" s="2">
        <v>6.8</v>
      </c>
      <c r="AT249" s="2">
        <v>15.2</v>
      </c>
      <c r="AU249" s="2">
        <v>8.4</v>
      </c>
      <c r="AV249" s="2">
        <v>19.600000000000001</v>
      </c>
      <c r="AW249" s="2">
        <v>10.4</v>
      </c>
      <c r="AX249" s="2">
        <v>32.799999999999997</v>
      </c>
      <c r="AY249" s="2">
        <v>24.05</v>
      </c>
      <c r="AZ249" s="2">
        <v>13.6</v>
      </c>
      <c r="BA249" s="2">
        <v>12.6</v>
      </c>
      <c r="BB249" s="2">
        <v>13.4</v>
      </c>
      <c r="BC249" s="2">
        <v>9.8000000000000007</v>
      </c>
    </row>
    <row r="250" spans="1:68" x14ac:dyDescent="0.3">
      <c r="A250" s="1" t="s">
        <v>470</v>
      </c>
      <c r="B250" s="3" t="s">
        <v>1043</v>
      </c>
      <c r="C250" s="1" t="s">
        <v>471</v>
      </c>
      <c r="AH250" s="2"/>
      <c r="AR250" s="2">
        <v>14.59</v>
      </c>
      <c r="AS250" s="2">
        <v>7.28</v>
      </c>
      <c r="AT250" s="2">
        <v>15.22</v>
      </c>
      <c r="AU250" s="2">
        <v>7.83</v>
      </c>
      <c r="AX250" s="2">
        <v>34.14</v>
      </c>
      <c r="AY250" s="2">
        <v>26.1</v>
      </c>
      <c r="AZ250" s="2">
        <v>14.32</v>
      </c>
      <c r="BA250" s="2">
        <v>12.87</v>
      </c>
      <c r="BB250" s="2">
        <v>11.89</v>
      </c>
      <c r="BC250" s="2">
        <v>9.23</v>
      </c>
      <c r="BF250" s="2" t="s">
        <v>56</v>
      </c>
    </row>
    <row r="251" spans="1:68" x14ac:dyDescent="0.3">
      <c r="AH251" s="2"/>
      <c r="BB251" s="2"/>
      <c r="BL251" s="11"/>
      <c r="BP251" s="11"/>
    </row>
    <row r="252" spans="1:68" x14ac:dyDescent="0.3">
      <c r="A252" s="44" t="s">
        <v>144</v>
      </c>
      <c r="B252" s="45"/>
      <c r="C252" s="44"/>
      <c r="D252" s="44"/>
      <c r="E252" s="45">
        <f>AVERAGE(E130:E250)</f>
        <v>120.545</v>
      </c>
      <c r="F252" s="45">
        <f>AVERAGE(F130:F250)</f>
        <v>39.76</v>
      </c>
      <c r="G252" s="45">
        <f t="shared" ref="G252:BE252" si="32">AVERAGE(G130:G250)</f>
        <v>6.9060000000000006</v>
      </c>
      <c r="H252" s="45">
        <f t="shared" si="32"/>
        <v>5.8059999999999992</v>
      </c>
      <c r="I252" s="45">
        <f t="shared" si="32"/>
        <v>8.3074999999999992</v>
      </c>
      <c r="J252" s="45">
        <f t="shared" si="32"/>
        <v>7.6974999999999998</v>
      </c>
      <c r="K252" s="45">
        <f t="shared" si="32"/>
        <v>11.3925</v>
      </c>
      <c r="L252" s="45">
        <f t="shared" si="32"/>
        <v>8.921875</v>
      </c>
      <c r="M252" s="45">
        <f t="shared" si="32"/>
        <v>15.789285714285713</v>
      </c>
      <c r="N252" s="45">
        <f t="shared" si="32"/>
        <v>14.84375</v>
      </c>
      <c r="O252" s="45">
        <f t="shared" si="32"/>
        <v>11.036250000000001</v>
      </c>
      <c r="P252" s="45">
        <f t="shared" si="32"/>
        <v>27.377999999999997</v>
      </c>
      <c r="Q252" s="45">
        <f t="shared" si="32"/>
        <v>9.2633333333333336</v>
      </c>
      <c r="R252" s="45">
        <f t="shared" si="32"/>
        <v>6.673333333333332</v>
      </c>
      <c r="S252" s="45">
        <f t="shared" si="32"/>
        <v>14.936923076923078</v>
      </c>
      <c r="T252" s="45">
        <f t="shared" si="32"/>
        <v>6.8985714285714277</v>
      </c>
      <c r="U252" s="45">
        <f t="shared" si="32"/>
        <v>17.364666666666668</v>
      </c>
      <c r="V252" s="45">
        <f t="shared" si="32"/>
        <v>7.9537500000000003</v>
      </c>
      <c r="W252" s="45">
        <f t="shared" si="32"/>
        <v>29.955555555555559</v>
      </c>
      <c r="X252" s="45">
        <f t="shared" si="32"/>
        <v>15.076000000000002</v>
      </c>
      <c r="Y252" s="45">
        <f t="shared" si="32"/>
        <v>11.479444444444447</v>
      </c>
      <c r="Z252" s="45">
        <f t="shared" si="32"/>
        <v>19.126842105263155</v>
      </c>
      <c r="AA252" s="45">
        <f t="shared" si="32"/>
        <v>14.060999999999998</v>
      </c>
      <c r="AB252" s="45">
        <f t="shared" si="32"/>
        <v>24.657333333333337</v>
      </c>
      <c r="AC252" s="45">
        <f t="shared" si="32"/>
        <v>22.117894736842107</v>
      </c>
      <c r="AD252" s="45">
        <f t="shared" si="32"/>
        <v>10.056666666666667</v>
      </c>
      <c r="AE252" s="45">
        <f t="shared" si="32"/>
        <v>14.624242424242428</v>
      </c>
      <c r="AF252" s="45">
        <f t="shared" si="32"/>
        <v>125.1</v>
      </c>
      <c r="AG252" s="45">
        <f t="shared" si="32"/>
        <v>6.05</v>
      </c>
      <c r="AH252" s="45">
        <f t="shared" si="32"/>
        <v>4.3</v>
      </c>
      <c r="AI252" s="45">
        <f t="shared" si="32"/>
        <v>5.19</v>
      </c>
      <c r="AJ252" s="45">
        <f t="shared" si="32"/>
        <v>5.1950000000000003</v>
      </c>
      <c r="AK252" s="45">
        <f t="shared" si="32"/>
        <v>7.743333333333335</v>
      </c>
      <c r="AL252" s="45">
        <f t="shared" si="32"/>
        <v>8.504999999999999</v>
      </c>
      <c r="AM252" s="45">
        <f t="shared" si="32"/>
        <v>15.238333333333332</v>
      </c>
      <c r="AN252" s="45">
        <f t="shared" si="32"/>
        <v>11.206923076923077</v>
      </c>
      <c r="AO252" s="45">
        <f t="shared" si="32"/>
        <v>27.062000000000001</v>
      </c>
      <c r="AP252" s="45">
        <f t="shared" si="32"/>
        <v>6.6774999999999993</v>
      </c>
      <c r="AQ252" s="45">
        <f t="shared" si="32"/>
        <v>5.3211111111111116</v>
      </c>
      <c r="AR252" s="45">
        <f t="shared" si="32"/>
        <v>14.172000000000001</v>
      </c>
      <c r="AS252" s="45">
        <f t="shared" si="32"/>
        <v>6.8793749999999996</v>
      </c>
      <c r="AT252" s="45">
        <f t="shared" si="32"/>
        <v>15.127857142857144</v>
      </c>
      <c r="AU252" s="45">
        <f t="shared" si="32"/>
        <v>7.7457142857142847</v>
      </c>
      <c r="AV252" s="45">
        <f t="shared" si="32"/>
        <v>18.662777777777777</v>
      </c>
      <c r="AW252" s="45">
        <f t="shared" si="32"/>
        <v>9.6557894736842105</v>
      </c>
      <c r="AX252" s="45">
        <f t="shared" si="32"/>
        <v>34.494999999999997</v>
      </c>
      <c r="AY252" s="45">
        <f t="shared" si="32"/>
        <v>25.045161290322579</v>
      </c>
      <c r="AZ252" s="45">
        <f t="shared" si="32"/>
        <v>13.524666666666667</v>
      </c>
      <c r="BA252" s="45">
        <f t="shared" si="32"/>
        <v>12.78235294117647</v>
      </c>
      <c r="BB252" s="45">
        <f t="shared" si="32"/>
        <v>13.33516129032258</v>
      </c>
      <c r="BC252" s="45">
        <f t="shared" si="32"/>
        <v>9.5865625000000012</v>
      </c>
      <c r="BD252" s="45">
        <f t="shared" si="32"/>
        <v>6.416666666666667</v>
      </c>
      <c r="BE252" s="45">
        <f t="shared" si="32"/>
        <v>5.5433333333333339</v>
      </c>
      <c r="BL252" s="11"/>
      <c r="BP252" s="11"/>
    </row>
    <row r="253" spans="1:68" x14ac:dyDescent="0.3">
      <c r="A253" s="46" t="s">
        <v>96</v>
      </c>
      <c r="B253" s="45"/>
      <c r="C253" s="44"/>
      <c r="D253" s="44"/>
      <c r="E253" s="47">
        <f>_xlfn.STDEV.S(E130:E250)</f>
        <v>7.7357244866485066</v>
      </c>
      <c r="F253" s="47">
        <f>_xlfn.STDEV.S(F130:F250)</f>
        <v>2.583273117577777</v>
      </c>
      <c r="G253" s="47">
        <f t="shared" ref="G253:BE253" si="33">_xlfn.STDEV.S(G130:G250)</f>
        <v>0.29492371895118902</v>
      </c>
      <c r="H253" s="47">
        <f t="shared" si="33"/>
        <v>1.1701837462552676</v>
      </c>
      <c r="I253" s="47">
        <f t="shared" si="33"/>
        <v>0.98017126783319264</v>
      </c>
      <c r="J253" s="47">
        <f t="shared" si="33"/>
        <v>1.0366532689380781</v>
      </c>
      <c r="K253" s="47">
        <f t="shared" si="33"/>
        <v>1.1102762419025876</v>
      </c>
      <c r="L253" s="47">
        <f t="shared" si="33"/>
        <v>0.77717624556252796</v>
      </c>
      <c r="M253" s="47">
        <f t="shared" si="33"/>
        <v>1.9979738363025532</v>
      </c>
      <c r="N253" s="47">
        <f t="shared" si="33"/>
        <v>1.4434377367936591</v>
      </c>
      <c r="O253" s="47">
        <f t="shared" si="33"/>
        <v>1.4866062741310149</v>
      </c>
      <c r="P253" s="47">
        <f t="shared" si="33"/>
        <v>1.361036369829991</v>
      </c>
      <c r="Q253" s="47">
        <f t="shared" si="33"/>
        <v>0.72223611097756679</v>
      </c>
      <c r="R253" s="47">
        <f t="shared" si="33"/>
        <v>0.47799058568134994</v>
      </c>
      <c r="S253" s="47">
        <f t="shared" si="33"/>
        <v>1.2166647348070367</v>
      </c>
      <c r="T253" s="47">
        <f t="shared" si="33"/>
        <v>0.65880844820673889</v>
      </c>
      <c r="U253" s="47">
        <f t="shared" si="33"/>
        <v>1.2908516937425829</v>
      </c>
      <c r="V253" s="47">
        <f t="shared" si="33"/>
        <v>1.0469439653900614</v>
      </c>
      <c r="W253" s="47">
        <f t="shared" si="33"/>
        <v>1.8229846962095924</v>
      </c>
      <c r="X253" s="47">
        <f t="shared" si="33"/>
        <v>1.0317377850708278</v>
      </c>
      <c r="Y253" s="47">
        <f t="shared" si="33"/>
        <v>0.68842934809627443</v>
      </c>
      <c r="Z253" s="47">
        <f t="shared" si="33"/>
        <v>1.0613777871321517</v>
      </c>
      <c r="AA253" s="47">
        <f t="shared" si="33"/>
        <v>1.2740441205282615</v>
      </c>
      <c r="AB253" s="47">
        <f t="shared" si="33"/>
        <v>1.7808162922285571</v>
      </c>
      <c r="AC253" s="47">
        <f t="shared" si="33"/>
        <v>1.6232223745355974</v>
      </c>
      <c r="AD253" s="47">
        <f t="shared" si="33"/>
        <v>0.83938841823476873</v>
      </c>
      <c r="AE253" s="47">
        <f t="shared" si="33"/>
        <v>1.3141609259881148</v>
      </c>
      <c r="AF253" s="47">
        <f t="shared" si="33"/>
        <v>10.4651803615609</v>
      </c>
      <c r="AG253" s="47" t="s">
        <v>56</v>
      </c>
      <c r="AH253" s="47" t="s">
        <v>56</v>
      </c>
      <c r="AI253" s="47" t="s">
        <v>56</v>
      </c>
      <c r="AJ253" s="47">
        <f t="shared" si="33"/>
        <v>1.9304015126392711</v>
      </c>
      <c r="AK253" s="47">
        <f t="shared" si="33"/>
        <v>1.551783919665785</v>
      </c>
      <c r="AL253" s="47">
        <f t="shared" si="33"/>
        <v>0.38890872965260037</v>
      </c>
      <c r="AM253" s="47">
        <f t="shared" si="33"/>
        <v>1.2213765210043162</v>
      </c>
      <c r="AN253" s="47">
        <f t="shared" si="33"/>
        <v>0.98361056500514643</v>
      </c>
      <c r="AO253" s="47">
        <f t="shared" si="33"/>
        <v>2.6501075449875611</v>
      </c>
      <c r="AP253" s="47">
        <f t="shared" si="33"/>
        <v>0.83530576095566778</v>
      </c>
      <c r="AQ253" s="47">
        <f t="shared" si="33"/>
        <v>0.56496558400588515</v>
      </c>
      <c r="AR253" s="47">
        <f t="shared" si="33"/>
        <v>1.3750646738036933</v>
      </c>
      <c r="AS253" s="47">
        <f t="shared" si="33"/>
        <v>0.84172417295295276</v>
      </c>
      <c r="AT253" s="47">
        <f t="shared" si="33"/>
        <v>1.2782691336420429</v>
      </c>
      <c r="AU253" s="47">
        <f t="shared" si="33"/>
        <v>0.97282866137652624</v>
      </c>
      <c r="AV253" s="47">
        <f t="shared" si="33"/>
        <v>1.1645842760177181</v>
      </c>
      <c r="AW253" s="47">
        <f t="shared" si="33"/>
        <v>0.72149009225101235</v>
      </c>
      <c r="AX253" s="47">
        <f t="shared" si="33"/>
        <v>1.7810007841389204</v>
      </c>
      <c r="AY253" s="47">
        <f t="shared" si="33"/>
        <v>1.325845317694192</v>
      </c>
      <c r="AZ253" s="47">
        <f t="shared" si="33"/>
        <v>0.90738249294646789</v>
      </c>
      <c r="BA253" s="47">
        <f t="shared" si="33"/>
        <v>0.67312954682532622</v>
      </c>
      <c r="BB253" s="47">
        <f t="shared" si="33"/>
        <v>0.89242318424889988</v>
      </c>
      <c r="BC253" s="47">
        <f t="shared" si="33"/>
        <v>0.7149807548729612</v>
      </c>
      <c r="BD253" s="47">
        <f t="shared" si="33"/>
        <v>0.77513439694889896</v>
      </c>
      <c r="BE253" s="47">
        <f t="shared" si="33"/>
        <v>0.85007842775435738</v>
      </c>
      <c r="BL253" s="11"/>
      <c r="BP253" s="11"/>
    </row>
    <row r="254" spans="1:68" x14ac:dyDescent="0.3">
      <c r="A254" s="46" t="s">
        <v>97</v>
      </c>
      <c r="B254" s="45"/>
      <c r="C254" s="44"/>
      <c r="D254" s="44"/>
      <c r="E254" s="47">
        <f t="shared" ref="E254:F254" si="34">(E253/E252)*100</f>
        <v>6.4172918716234655</v>
      </c>
      <c r="F254" s="47">
        <f t="shared" si="34"/>
        <v>6.4971657886765026</v>
      </c>
      <c r="G254" s="47">
        <f t="shared" ref="G254:BE254" si="35">(G253/G252)*100</f>
        <v>4.2705432804979582</v>
      </c>
      <c r="H254" s="47">
        <f t="shared" si="35"/>
        <v>20.154732109115876</v>
      </c>
      <c r="I254" s="47">
        <f t="shared" si="35"/>
        <v>11.798630970005329</v>
      </c>
      <c r="J254" s="47">
        <f t="shared" si="35"/>
        <v>13.467401999845119</v>
      </c>
      <c r="K254" s="47">
        <f t="shared" si="35"/>
        <v>9.7456769093929125</v>
      </c>
      <c r="L254" s="47">
        <f t="shared" si="35"/>
        <v>8.7109071306482981</v>
      </c>
      <c r="M254" s="47">
        <f t="shared" si="35"/>
        <v>12.653984939260688</v>
      </c>
      <c r="N254" s="47">
        <f t="shared" si="35"/>
        <v>9.724212121557283</v>
      </c>
      <c r="O254" s="47">
        <f t="shared" si="35"/>
        <v>13.470212020668388</v>
      </c>
      <c r="P254" s="47">
        <f t="shared" si="35"/>
        <v>4.9712775580027433</v>
      </c>
      <c r="Q254" s="47">
        <f t="shared" si="35"/>
        <v>7.7967194420032397</v>
      </c>
      <c r="R254" s="47">
        <f t="shared" si="35"/>
        <v>7.1626960891311198</v>
      </c>
      <c r="S254" s="47">
        <f t="shared" si="35"/>
        <v>8.1453504750702823</v>
      </c>
      <c r="T254" s="47">
        <f t="shared" si="35"/>
        <v>9.5499257350324545</v>
      </c>
      <c r="U254" s="47">
        <f t="shared" si="35"/>
        <v>7.433783317133928</v>
      </c>
      <c r="V254" s="47">
        <f t="shared" si="35"/>
        <v>13.162897568946239</v>
      </c>
      <c r="W254" s="47">
        <f t="shared" si="35"/>
        <v>6.085631404260508</v>
      </c>
      <c r="X254" s="47">
        <f t="shared" si="35"/>
        <v>6.8435777730885352</v>
      </c>
      <c r="Y254" s="47">
        <f t="shared" si="35"/>
        <v>5.997061542725131</v>
      </c>
      <c r="Z254" s="47">
        <f t="shared" si="35"/>
        <v>5.5491532856858328</v>
      </c>
      <c r="AA254" s="47">
        <f t="shared" si="35"/>
        <v>9.0608357906853119</v>
      </c>
      <c r="AB254" s="47">
        <f t="shared" si="35"/>
        <v>7.2222582554015977</v>
      </c>
      <c r="AC254" s="47">
        <f t="shared" si="35"/>
        <v>7.3389551485285418</v>
      </c>
      <c r="AD254" s="47">
        <f t="shared" si="35"/>
        <v>8.3465868568256738</v>
      </c>
      <c r="AE254" s="47">
        <f t="shared" si="35"/>
        <v>8.9861812179046368</v>
      </c>
      <c r="AF254" s="47">
        <f t="shared" si="35"/>
        <v>8.3654519277065553</v>
      </c>
      <c r="AG254" s="47" t="s">
        <v>56</v>
      </c>
      <c r="AH254" s="47" t="s">
        <v>56</v>
      </c>
      <c r="AI254" s="47" t="s">
        <v>56</v>
      </c>
      <c r="AJ254" s="47">
        <f t="shared" si="35"/>
        <v>37.158835661968645</v>
      </c>
      <c r="AK254" s="47">
        <f t="shared" si="35"/>
        <v>20.040257249235275</v>
      </c>
      <c r="AL254" s="47">
        <f t="shared" si="35"/>
        <v>4.5727069918001222</v>
      </c>
      <c r="AM254" s="47">
        <f t="shared" si="35"/>
        <v>8.0151581822442282</v>
      </c>
      <c r="AN254" s="47">
        <f t="shared" si="35"/>
        <v>8.7768119603726422</v>
      </c>
      <c r="AO254" s="47">
        <f t="shared" si="35"/>
        <v>9.7927261288432526</v>
      </c>
      <c r="AP254" s="47">
        <f t="shared" si="35"/>
        <v>12.509258868673424</v>
      </c>
      <c r="AQ254" s="47">
        <f t="shared" si="35"/>
        <v>10.617436325021853</v>
      </c>
      <c r="AR254" s="47">
        <f t="shared" si="35"/>
        <v>9.7026860979656604</v>
      </c>
      <c r="AS254" s="47">
        <f t="shared" si="35"/>
        <v>12.235474486460657</v>
      </c>
      <c r="AT254" s="47">
        <f t="shared" si="35"/>
        <v>8.4497699943286264</v>
      </c>
      <c r="AU254" s="47">
        <f t="shared" si="35"/>
        <v>12.559573274872161</v>
      </c>
      <c r="AV254" s="47">
        <f t="shared" si="35"/>
        <v>6.2401443658854303</v>
      </c>
      <c r="AW254" s="47">
        <f t="shared" si="35"/>
        <v>7.472098415332626</v>
      </c>
      <c r="AX254" s="47">
        <f t="shared" si="35"/>
        <v>5.1630693843714175</v>
      </c>
      <c r="AY254" s="47">
        <f t="shared" si="35"/>
        <v>5.2938182442709882</v>
      </c>
      <c r="AZ254" s="47">
        <f t="shared" si="35"/>
        <v>6.7090932095415878</v>
      </c>
      <c r="BA254" s="47">
        <f t="shared" si="35"/>
        <v>5.2660848117950056</v>
      </c>
      <c r="BB254" s="47">
        <f t="shared" si="35"/>
        <v>6.6922563951029055</v>
      </c>
      <c r="BC254" s="47">
        <f t="shared" si="35"/>
        <v>7.4581556723065336</v>
      </c>
      <c r="BD254" s="47">
        <f t="shared" si="35"/>
        <v>12.080016575826996</v>
      </c>
      <c r="BE254" s="47">
        <f t="shared" si="35"/>
        <v>15.335149027438796</v>
      </c>
      <c r="BL254" s="11"/>
      <c r="BP254" s="11"/>
    </row>
    <row r="255" spans="1:68" x14ac:dyDescent="0.3">
      <c r="A255" s="46" t="s">
        <v>463</v>
      </c>
      <c r="B255" s="45"/>
      <c r="C255" s="44"/>
      <c r="D255" s="44"/>
      <c r="E255" s="45">
        <f t="shared" ref="E255:F255" si="36">E254*(1+1/(4*E259))</f>
        <v>6.8183726135999319</v>
      </c>
      <c r="F255" s="45">
        <f t="shared" si="36"/>
        <v>7.0385962710662104</v>
      </c>
      <c r="G255" s="45">
        <f t="shared" ref="G255:AF255" si="37">G254*(1+1/(4*G259))</f>
        <v>4.4840704445228559</v>
      </c>
      <c r="H255" s="45">
        <f t="shared" si="37"/>
        <v>21.16246871457167</v>
      </c>
      <c r="I255" s="45">
        <f t="shared" si="37"/>
        <v>12.167338187817995</v>
      </c>
      <c r="J255" s="45">
        <f t="shared" si="37"/>
        <v>13.888258312340279</v>
      </c>
      <c r="K255" s="45">
        <f t="shared" si="37"/>
        <v>9.8979531111021775</v>
      </c>
      <c r="L255" s="45">
        <f t="shared" si="37"/>
        <v>8.8470150545646771</v>
      </c>
      <c r="M255" s="45">
        <f t="shared" si="37"/>
        <v>12.8799489560332</v>
      </c>
      <c r="N255" s="45">
        <f t="shared" si="37"/>
        <v>10.028093750355948</v>
      </c>
      <c r="O255" s="45">
        <f t="shared" si="37"/>
        <v>13.891156146314275</v>
      </c>
      <c r="P255" s="45">
        <f t="shared" si="37"/>
        <v>5.2198414359028806</v>
      </c>
      <c r="Q255" s="45">
        <f t="shared" si="37"/>
        <v>8.0132949820588841</v>
      </c>
      <c r="R255" s="45">
        <f t="shared" si="37"/>
        <v>7.361659869384761</v>
      </c>
      <c r="S255" s="45">
        <f t="shared" si="37"/>
        <v>8.3019918303600946</v>
      </c>
      <c r="T255" s="45">
        <f t="shared" si="37"/>
        <v>9.7204601231580341</v>
      </c>
      <c r="U255" s="45">
        <f t="shared" si="37"/>
        <v>7.5576797057528262</v>
      </c>
      <c r="V255" s="45">
        <f t="shared" si="37"/>
        <v>13.368567843461024</v>
      </c>
      <c r="W255" s="45">
        <f t="shared" si="37"/>
        <v>6.1701540626530145</v>
      </c>
      <c r="X255" s="45">
        <f t="shared" si="37"/>
        <v>6.9576374026400103</v>
      </c>
      <c r="Y255" s="45">
        <f t="shared" si="37"/>
        <v>6.0803540641518685</v>
      </c>
      <c r="Z255" s="45">
        <f t="shared" si="37"/>
        <v>5.6221684604974884</v>
      </c>
      <c r="AA255" s="45">
        <f t="shared" si="37"/>
        <v>9.1740962380688771</v>
      </c>
      <c r="AB255" s="45">
        <f t="shared" si="37"/>
        <v>7.3426292263249575</v>
      </c>
      <c r="AC255" s="45">
        <f t="shared" si="37"/>
        <v>7.435520347851285</v>
      </c>
      <c r="AD255" s="45">
        <f t="shared" si="37"/>
        <v>8.4098185754379902</v>
      </c>
      <c r="AE255" s="45">
        <f t="shared" si="37"/>
        <v>9.0542583483433088</v>
      </c>
      <c r="AF255" s="45">
        <f t="shared" si="37"/>
        <v>9.4111334186698752</v>
      </c>
      <c r="AG255" s="45" t="s">
        <v>56</v>
      </c>
      <c r="AH255" s="45" t="s">
        <v>56</v>
      </c>
      <c r="AI255" s="45" t="s">
        <v>56</v>
      </c>
      <c r="AJ255" s="45">
        <f t="shared" ref="AJ255:BE255" si="38">AJ254*(1+1/(4*AJ259))</f>
        <v>41.803690119714723</v>
      </c>
      <c r="AK255" s="45">
        <f t="shared" si="38"/>
        <v>21.710278686671547</v>
      </c>
      <c r="AL255" s="45">
        <f t="shared" si="38"/>
        <v>5.1442953657751378</v>
      </c>
      <c r="AM255" s="45">
        <f t="shared" si="38"/>
        <v>8.1821406443743161</v>
      </c>
      <c r="AN255" s="45">
        <f t="shared" si="38"/>
        <v>8.9455968057644224</v>
      </c>
      <c r="AO255" s="45">
        <f t="shared" si="38"/>
        <v>10.282362435285416</v>
      </c>
      <c r="AP255" s="45">
        <f t="shared" si="38"/>
        <v>12.900173208319469</v>
      </c>
      <c r="AQ255" s="45">
        <f t="shared" si="38"/>
        <v>10.912365111828015</v>
      </c>
      <c r="AR255" s="45">
        <f t="shared" si="38"/>
        <v>9.8643975329317541</v>
      </c>
      <c r="AS255" s="45">
        <f t="shared" si="38"/>
        <v>12.426653775311605</v>
      </c>
      <c r="AT255" s="45">
        <f t="shared" si="38"/>
        <v>8.600658744227351</v>
      </c>
      <c r="AU255" s="45">
        <f t="shared" si="38"/>
        <v>12.783851369066307</v>
      </c>
      <c r="AV255" s="45">
        <f t="shared" si="38"/>
        <v>6.3268130376338387</v>
      </c>
      <c r="AW255" s="45">
        <f t="shared" si="38"/>
        <v>7.5704154997448967</v>
      </c>
      <c r="AX255" s="45">
        <f t="shared" si="38"/>
        <v>5.2060949625745128</v>
      </c>
      <c r="AY255" s="45">
        <f t="shared" si="38"/>
        <v>5.336510326886077</v>
      </c>
      <c r="AZ255" s="45">
        <f t="shared" si="38"/>
        <v>6.7650023196211011</v>
      </c>
      <c r="BA255" s="45">
        <f t="shared" si="38"/>
        <v>5.3048060236464396</v>
      </c>
      <c r="BB255" s="45">
        <f t="shared" si="38"/>
        <v>6.7462262047408323</v>
      </c>
      <c r="BC255" s="45">
        <f t="shared" si="38"/>
        <v>7.5164225134964289</v>
      </c>
      <c r="BD255" s="45">
        <f t="shared" si="38"/>
        <v>13.086684623812577</v>
      </c>
      <c r="BE255" s="45">
        <f t="shared" si="38"/>
        <v>16.613078113058695</v>
      </c>
      <c r="BL255" s="11"/>
      <c r="BP255" s="11"/>
    </row>
    <row r="256" spans="1:68" x14ac:dyDescent="0.3">
      <c r="A256" s="46" t="s">
        <v>1044</v>
      </c>
      <c r="B256" s="45"/>
      <c r="C256" s="44"/>
      <c r="D256" s="44"/>
      <c r="E256" s="47">
        <v>2.88141886911801</v>
      </c>
      <c r="F256" s="47">
        <v>6.4971657886765026</v>
      </c>
      <c r="G256" s="47">
        <v>4.5061447107064101</v>
      </c>
      <c r="H256" s="47">
        <v>12.563204217415533</v>
      </c>
      <c r="I256" s="47">
        <v>11.798630970005329</v>
      </c>
      <c r="J256" s="47">
        <v>13.467401999845119</v>
      </c>
      <c r="K256" s="47">
        <v>9.7456769093929125</v>
      </c>
      <c r="L256" s="47">
        <v>8.7109071306482981</v>
      </c>
      <c r="M256" s="47">
        <v>12.653984939260688</v>
      </c>
      <c r="N256" s="47">
        <v>8.2320578640864621</v>
      </c>
      <c r="O256" s="47">
        <v>12.545521410274679</v>
      </c>
      <c r="P256" s="47">
        <v>4.970233351140056</v>
      </c>
      <c r="Q256" s="47">
        <v>8.0399856477433502</v>
      </c>
      <c r="R256" s="47">
        <v>7.3622011405331005</v>
      </c>
      <c r="S256" s="47">
        <v>7.448984323185516</v>
      </c>
      <c r="T256" s="47">
        <v>9.2331153124603009</v>
      </c>
      <c r="U256" s="47">
        <v>6.635171719154938</v>
      </c>
      <c r="V256" s="47">
        <v>13.482314068840717</v>
      </c>
      <c r="W256" s="47">
        <v>5.7600537408986154</v>
      </c>
      <c r="X256" s="47">
        <v>6.4767724939292561</v>
      </c>
      <c r="Y256" s="47">
        <v>5.2484628224501604</v>
      </c>
      <c r="Z256" s="47">
        <v>5.1629934852970596</v>
      </c>
      <c r="AA256" s="47">
        <v>8.6811476640727587</v>
      </c>
      <c r="AB256" s="47">
        <v>6.6609582191661287</v>
      </c>
      <c r="AC256" s="47">
        <v>7.0007947899704117</v>
      </c>
      <c r="AD256" s="47">
        <v>8.3643661393260587</v>
      </c>
      <c r="AE256" s="47">
        <v>8.5240470020230816</v>
      </c>
      <c r="AF256" s="47" t="s">
        <v>56</v>
      </c>
      <c r="AG256" s="47" t="s">
        <v>56</v>
      </c>
      <c r="AH256" s="47" t="s">
        <v>56</v>
      </c>
      <c r="AI256" s="47" t="s">
        <v>56</v>
      </c>
      <c r="AJ256" s="47">
        <v>37.158835661968645</v>
      </c>
      <c r="AK256" s="47">
        <v>20.040257249235275</v>
      </c>
      <c r="AL256" s="47">
        <v>4.5727069918001222</v>
      </c>
      <c r="AM256" s="47">
        <v>7.3806251727754217</v>
      </c>
      <c r="AN256" s="47">
        <v>8.7047557996827152</v>
      </c>
      <c r="AO256" s="47">
        <v>10.051899656148883</v>
      </c>
      <c r="AP256" s="47">
        <v>12.509258868673424</v>
      </c>
      <c r="AQ256" s="47">
        <v>10.617436325021853</v>
      </c>
      <c r="AR256" s="47">
        <v>9.324105703329419</v>
      </c>
      <c r="AS256" s="47">
        <v>12.180782378563494</v>
      </c>
      <c r="AT256" s="47">
        <v>7.3392959807474734</v>
      </c>
      <c r="AU256" s="47">
        <v>12.369989926613572</v>
      </c>
      <c r="AV256" s="47">
        <v>6.0559412446499632</v>
      </c>
      <c r="AW256" s="47">
        <v>7.6849109780094853</v>
      </c>
      <c r="AX256" s="47">
        <v>4.4520085914054413</v>
      </c>
      <c r="AY256" s="47">
        <v>5.0565550676149016</v>
      </c>
      <c r="AZ256" s="47">
        <v>6.5817335471510336</v>
      </c>
      <c r="BA256" s="47">
        <v>4.7064406828774237</v>
      </c>
      <c r="BB256" s="47">
        <v>5.747383071297814</v>
      </c>
      <c r="BC256" s="47">
        <v>7.1302014678018262</v>
      </c>
      <c r="BD256" s="47">
        <v>8.3189033080770276</v>
      </c>
      <c r="BE256" s="47">
        <v>10.313208711354509</v>
      </c>
      <c r="BL256" s="11"/>
      <c r="BP256" s="11"/>
    </row>
    <row r="257" spans="1:69" x14ac:dyDescent="0.3">
      <c r="A257" s="44" t="s">
        <v>141</v>
      </c>
      <c r="B257" s="45"/>
      <c r="C257" s="44"/>
      <c r="D257" s="44"/>
      <c r="E257" s="47">
        <f>MIN(E130:E250)</f>
        <v>109.8</v>
      </c>
      <c r="F257" s="47">
        <f>MIN(F130:F250)</f>
        <v>37.549999999999997</v>
      </c>
      <c r="G257" s="47">
        <f t="shared" ref="G257:BE257" si="39">MIN(G130:G250)</f>
        <v>6.58</v>
      </c>
      <c r="H257" s="47">
        <f t="shared" si="39"/>
        <v>4.0999999999999996</v>
      </c>
      <c r="I257" s="47">
        <f t="shared" si="39"/>
        <v>7.1</v>
      </c>
      <c r="J257" s="47">
        <f t="shared" si="39"/>
        <v>5.8</v>
      </c>
      <c r="K257" s="47">
        <f t="shared" si="39"/>
        <v>9.4</v>
      </c>
      <c r="L257" s="47">
        <f t="shared" si="39"/>
        <v>7.8</v>
      </c>
      <c r="M257" s="47">
        <f t="shared" si="39"/>
        <v>10</v>
      </c>
      <c r="N257" s="47">
        <f t="shared" si="39"/>
        <v>12.7</v>
      </c>
      <c r="O257" s="47">
        <f t="shared" si="39"/>
        <v>9.18</v>
      </c>
      <c r="P257" s="47">
        <f t="shared" si="39"/>
        <v>26.2</v>
      </c>
      <c r="Q257" s="47">
        <f t="shared" si="39"/>
        <v>8.1999999999999993</v>
      </c>
      <c r="R257" s="47">
        <f t="shared" si="39"/>
        <v>6.11</v>
      </c>
      <c r="S257" s="47">
        <f t="shared" si="39"/>
        <v>13.05</v>
      </c>
      <c r="T257" s="47">
        <f t="shared" si="39"/>
        <v>5.82</v>
      </c>
      <c r="U257" s="47">
        <f t="shared" si="39"/>
        <v>15.05</v>
      </c>
      <c r="V257" s="47">
        <f t="shared" si="39"/>
        <v>6.29</v>
      </c>
      <c r="W257" s="47">
        <f t="shared" si="39"/>
        <v>27.15</v>
      </c>
      <c r="X257" s="47">
        <f t="shared" si="39"/>
        <v>13.4</v>
      </c>
      <c r="Y257" s="47">
        <f t="shared" si="39"/>
        <v>10.050000000000001</v>
      </c>
      <c r="Z257" s="47">
        <f t="shared" si="39"/>
        <v>17.3</v>
      </c>
      <c r="AA257" s="47">
        <f t="shared" si="39"/>
        <v>11.7</v>
      </c>
      <c r="AB257" s="47">
        <f t="shared" si="39"/>
        <v>21.8</v>
      </c>
      <c r="AC257" s="47">
        <f t="shared" si="39"/>
        <v>19.7</v>
      </c>
      <c r="AD257" s="47">
        <f t="shared" si="39"/>
        <v>8.6999999999999993</v>
      </c>
      <c r="AE257" s="47">
        <f t="shared" si="39"/>
        <v>11.98</v>
      </c>
      <c r="AF257" s="47">
        <f t="shared" si="39"/>
        <v>117.7</v>
      </c>
      <c r="AG257" s="47">
        <f t="shared" si="39"/>
        <v>6.05</v>
      </c>
      <c r="AH257" s="47">
        <f t="shared" si="39"/>
        <v>4.3</v>
      </c>
      <c r="AI257" s="47">
        <f t="shared" si="39"/>
        <v>5.19</v>
      </c>
      <c r="AJ257" s="47">
        <f t="shared" si="39"/>
        <v>3.83</v>
      </c>
      <c r="AK257" s="47">
        <f t="shared" si="39"/>
        <v>5.99</v>
      </c>
      <c r="AL257" s="47">
        <f t="shared" si="39"/>
        <v>8.23</v>
      </c>
      <c r="AM257" s="47">
        <f t="shared" si="39"/>
        <v>13.45</v>
      </c>
      <c r="AN257" s="47">
        <f t="shared" si="39"/>
        <v>9.5</v>
      </c>
      <c r="AO257" s="47">
        <f t="shared" si="39"/>
        <v>23.5</v>
      </c>
      <c r="AP257" s="47">
        <f t="shared" si="39"/>
        <v>5.67</v>
      </c>
      <c r="AQ257" s="47">
        <f t="shared" si="39"/>
        <v>4.07</v>
      </c>
      <c r="AR257" s="47">
        <f t="shared" si="39"/>
        <v>12.1</v>
      </c>
      <c r="AS257" s="47">
        <f t="shared" si="39"/>
        <v>5.27</v>
      </c>
      <c r="AT257" s="47">
        <f t="shared" si="39"/>
        <v>12.75</v>
      </c>
      <c r="AU257" s="47">
        <f t="shared" si="39"/>
        <v>6.12</v>
      </c>
      <c r="AV257" s="47">
        <f t="shared" si="39"/>
        <v>16.25</v>
      </c>
      <c r="AW257" s="47">
        <f t="shared" si="39"/>
        <v>8.2200000000000006</v>
      </c>
      <c r="AX257" s="47">
        <f t="shared" si="39"/>
        <v>29.55</v>
      </c>
      <c r="AY257" s="47">
        <f t="shared" si="39"/>
        <v>22.65</v>
      </c>
      <c r="AZ257" s="47">
        <f t="shared" si="39"/>
        <v>11.9</v>
      </c>
      <c r="BA257" s="47">
        <f t="shared" si="39"/>
        <v>11</v>
      </c>
      <c r="BB257" s="47">
        <f t="shared" si="39"/>
        <v>10.8</v>
      </c>
      <c r="BC257" s="47">
        <f t="shared" si="39"/>
        <v>8.06</v>
      </c>
      <c r="BD257" s="47">
        <f t="shared" si="39"/>
        <v>5.65</v>
      </c>
      <c r="BE257" s="47">
        <f t="shared" si="39"/>
        <v>4.7</v>
      </c>
      <c r="BL257" s="11"/>
      <c r="BP257" s="11"/>
    </row>
    <row r="258" spans="1:69" x14ac:dyDescent="0.3">
      <c r="A258" s="44" t="s">
        <v>142</v>
      </c>
      <c r="B258" s="45"/>
      <c r="C258" s="44"/>
      <c r="D258" s="44"/>
      <c r="E258" s="47">
        <f>MAX(E130:E250)</f>
        <v>128.19999999999999</v>
      </c>
      <c r="F258" s="47">
        <f>MAX(F130:F250)</f>
        <v>42.6</v>
      </c>
      <c r="G258" s="47">
        <f t="shared" ref="G258:BE258" si="40">MAX(G130:G250)</f>
        <v>7.34</v>
      </c>
      <c r="H258" s="47">
        <f t="shared" si="40"/>
        <v>7.35</v>
      </c>
      <c r="I258" s="47">
        <f t="shared" si="40"/>
        <v>9.59</v>
      </c>
      <c r="J258" s="47">
        <f t="shared" si="40"/>
        <v>8.9</v>
      </c>
      <c r="K258" s="47">
        <f t="shared" si="40"/>
        <v>14.5</v>
      </c>
      <c r="L258" s="47">
        <f t="shared" si="40"/>
        <v>10.6</v>
      </c>
      <c r="M258" s="47">
        <f t="shared" si="40"/>
        <v>17.8</v>
      </c>
      <c r="N258" s="47">
        <f t="shared" si="40"/>
        <v>16.75</v>
      </c>
      <c r="O258" s="47">
        <f t="shared" si="40"/>
        <v>13.6</v>
      </c>
      <c r="P258" s="47">
        <f t="shared" si="40"/>
        <v>29.45</v>
      </c>
      <c r="Q258" s="47">
        <f t="shared" si="40"/>
        <v>10.4</v>
      </c>
      <c r="R258" s="47">
        <f t="shared" si="40"/>
        <v>7.3</v>
      </c>
      <c r="S258" s="47">
        <f t="shared" si="40"/>
        <v>16.78</v>
      </c>
      <c r="T258" s="47">
        <f t="shared" si="40"/>
        <v>7.9</v>
      </c>
      <c r="U258" s="47">
        <f t="shared" si="40"/>
        <v>19.920000000000002</v>
      </c>
      <c r="V258" s="47">
        <f t="shared" si="40"/>
        <v>10.98</v>
      </c>
      <c r="W258" s="47">
        <f t="shared" si="40"/>
        <v>32.369999999999997</v>
      </c>
      <c r="X258" s="47">
        <f t="shared" si="40"/>
        <v>16.579999999999998</v>
      </c>
      <c r="Y258" s="47">
        <f t="shared" si="40"/>
        <v>12.51</v>
      </c>
      <c r="Z258" s="47">
        <f t="shared" si="40"/>
        <v>21.03</v>
      </c>
      <c r="AA258" s="47">
        <f t="shared" si="40"/>
        <v>16.64</v>
      </c>
      <c r="AB258" s="47">
        <f t="shared" si="40"/>
        <v>27.67</v>
      </c>
      <c r="AC258" s="47">
        <f t="shared" si="40"/>
        <v>25.21</v>
      </c>
      <c r="AD258" s="47">
        <f t="shared" si="40"/>
        <v>11.96</v>
      </c>
      <c r="AE258" s="47">
        <f t="shared" si="40"/>
        <v>16.84</v>
      </c>
      <c r="AF258" s="47">
        <f t="shared" si="40"/>
        <v>132.5</v>
      </c>
      <c r="AG258" s="47">
        <f t="shared" si="40"/>
        <v>6.05</v>
      </c>
      <c r="AH258" s="47">
        <f t="shared" si="40"/>
        <v>4.3</v>
      </c>
      <c r="AI258" s="47">
        <f t="shared" si="40"/>
        <v>5.19</v>
      </c>
      <c r="AJ258" s="47">
        <f t="shared" si="40"/>
        <v>6.56</v>
      </c>
      <c r="AK258" s="47">
        <f t="shared" si="40"/>
        <v>8.94</v>
      </c>
      <c r="AL258" s="47">
        <f t="shared" si="40"/>
        <v>8.7799999999999994</v>
      </c>
      <c r="AM258" s="47">
        <f t="shared" si="40"/>
        <v>17.18</v>
      </c>
      <c r="AN258" s="47">
        <f t="shared" si="40"/>
        <v>12.87</v>
      </c>
      <c r="AO258" s="47">
        <f t="shared" si="40"/>
        <v>29.54</v>
      </c>
      <c r="AP258" s="47">
        <f t="shared" si="40"/>
        <v>8.4</v>
      </c>
      <c r="AQ258" s="47">
        <f t="shared" si="40"/>
        <v>6.1</v>
      </c>
      <c r="AR258" s="47">
        <f t="shared" si="40"/>
        <v>16.64</v>
      </c>
      <c r="AS258" s="47">
        <f t="shared" si="40"/>
        <v>8.85</v>
      </c>
      <c r="AT258" s="47">
        <f t="shared" si="40"/>
        <v>17.55</v>
      </c>
      <c r="AU258" s="47">
        <f t="shared" si="40"/>
        <v>9.5</v>
      </c>
      <c r="AV258" s="47">
        <f t="shared" si="40"/>
        <v>20.88</v>
      </c>
      <c r="AW258" s="47">
        <f t="shared" si="40"/>
        <v>11.14</v>
      </c>
      <c r="AX258" s="47">
        <f t="shared" si="40"/>
        <v>38.130000000000003</v>
      </c>
      <c r="AY258" s="47">
        <f t="shared" si="40"/>
        <v>27.41</v>
      </c>
      <c r="AZ258" s="47">
        <f t="shared" si="40"/>
        <v>15.72</v>
      </c>
      <c r="BA258" s="47">
        <f t="shared" si="40"/>
        <v>14.08</v>
      </c>
      <c r="BB258" s="47">
        <f t="shared" si="40"/>
        <v>14.7</v>
      </c>
      <c r="BC258" s="47">
        <f t="shared" si="40"/>
        <v>11.11</v>
      </c>
      <c r="BD258" s="47">
        <f t="shared" si="40"/>
        <v>7.2</v>
      </c>
      <c r="BE258" s="47">
        <f t="shared" si="40"/>
        <v>6.4</v>
      </c>
      <c r="BL258" s="11"/>
      <c r="BP258" s="11"/>
    </row>
    <row r="259" spans="1:69" ht="16.2" thickBot="1" x14ac:dyDescent="0.35">
      <c r="A259" s="44" t="s">
        <v>143</v>
      </c>
      <c r="B259" s="45"/>
      <c r="C259" s="44"/>
      <c r="D259" s="44"/>
      <c r="E259" s="50">
        <f>COUNT(E130:E250)</f>
        <v>4</v>
      </c>
      <c r="F259" s="50">
        <f>COUNT(F130:F250)</f>
        <v>3</v>
      </c>
      <c r="G259" s="50">
        <f t="shared" ref="G259:BE259" si="41">COUNT(G130:G250)</f>
        <v>5</v>
      </c>
      <c r="H259" s="50">
        <f t="shared" si="41"/>
        <v>5</v>
      </c>
      <c r="I259" s="50">
        <f t="shared" si="41"/>
        <v>8</v>
      </c>
      <c r="J259" s="50">
        <f t="shared" si="41"/>
        <v>8</v>
      </c>
      <c r="K259" s="50">
        <f t="shared" si="41"/>
        <v>16</v>
      </c>
      <c r="L259" s="50">
        <f t="shared" si="41"/>
        <v>16</v>
      </c>
      <c r="M259" s="50">
        <f t="shared" si="41"/>
        <v>14</v>
      </c>
      <c r="N259" s="50">
        <f t="shared" si="41"/>
        <v>8</v>
      </c>
      <c r="O259" s="50">
        <f t="shared" si="41"/>
        <v>8</v>
      </c>
      <c r="P259" s="50">
        <f t="shared" si="41"/>
        <v>5</v>
      </c>
      <c r="Q259" s="50">
        <f t="shared" si="41"/>
        <v>9</v>
      </c>
      <c r="R259" s="50">
        <f t="shared" si="41"/>
        <v>9</v>
      </c>
      <c r="S259" s="50">
        <f t="shared" si="41"/>
        <v>13</v>
      </c>
      <c r="T259" s="50">
        <f t="shared" si="41"/>
        <v>14</v>
      </c>
      <c r="U259" s="50">
        <f t="shared" si="41"/>
        <v>15</v>
      </c>
      <c r="V259" s="50">
        <f t="shared" si="41"/>
        <v>16</v>
      </c>
      <c r="W259" s="50">
        <f t="shared" si="41"/>
        <v>18</v>
      </c>
      <c r="X259" s="50">
        <f t="shared" si="41"/>
        <v>15</v>
      </c>
      <c r="Y259" s="50">
        <f t="shared" si="41"/>
        <v>18</v>
      </c>
      <c r="Z259" s="50">
        <f t="shared" si="41"/>
        <v>19</v>
      </c>
      <c r="AA259" s="50">
        <f t="shared" si="41"/>
        <v>20</v>
      </c>
      <c r="AB259" s="50">
        <f t="shared" si="41"/>
        <v>15</v>
      </c>
      <c r="AC259" s="50">
        <f t="shared" si="41"/>
        <v>19</v>
      </c>
      <c r="AD259" s="50">
        <f t="shared" si="41"/>
        <v>33</v>
      </c>
      <c r="AE259" s="50">
        <f t="shared" si="41"/>
        <v>33</v>
      </c>
      <c r="AF259" s="50">
        <f t="shared" si="41"/>
        <v>2</v>
      </c>
      <c r="AG259" s="50">
        <f t="shared" si="41"/>
        <v>1</v>
      </c>
      <c r="AH259" s="50">
        <f t="shared" si="41"/>
        <v>1</v>
      </c>
      <c r="AI259" s="50">
        <f t="shared" si="41"/>
        <v>1</v>
      </c>
      <c r="AJ259" s="50">
        <f t="shared" si="41"/>
        <v>2</v>
      </c>
      <c r="AK259" s="50">
        <f t="shared" si="41"/>
        <v>3</v>
      </c>
      <c r="AL259" s="50">
        <f t="shared" si="41"/>
        <v>2</v>
      </c>
      <c r="AM259" s="50">
        <f t="shared" si="41"/>
        <v>12</v>
      </c>
      <c r="AN259" s="50">
        <f t="shared" si="41"/>
        <v>13</v>
      </c>
      <c r="AO259" s="50">
        <f t="shared" si="41"/>
        <v>5</v>
      </c>
      <c r="AP259" s="50">
        <f t="shared" si="41"/>
        <v>8</v>
      </c>
      <c r="AQ259" s="50">
        <f t="shared" si="41"/>
        <v>9</v>
      </c>
      <c r="AR259" s="50">
        <f t="shared" si="41"/>
        <v>15</v>
      </c>
      <c r="AS259" s="50">
        <f t="shared" si="41"/>
        <v>16</v>
      </c>
      <c r="AT259" s="50">
        <f t="shared" si="41"/>
        <v>14</v>
      </c>
      <c r="AU259" s="50">
        <f t="shared" si="41"/>
        <v>14</v>
      </c>
      <c r="AV259" s="50">
        <f t="shared" si="41"/>
        <v>18</v>
      </c>
      <c r="AW259" s="50">
        <f t="shared" si="41"/>
        <v>19</v>
      </c>
      <c r="AX259" s="50">
        <f t="shared" si="41"/>
        <v>30</v>
      </c>
      <c r="AY259" s="50">
        <f t="shared" si="41"/>
        <v>31</v>
      </c>
      <c r="AZ259" s="50">
        <f t="shared" si="41"/>
        <v>30</v>
      </c>
      <c r="BA259" s="50">
        <f t="shared" si="41"/>
        <v>34</v>
      </c>
      <c r="BB259" s="50">
        <f t="shared" si="41"/>
        <v>31</v>
      </c>
      <c r="BC259" s="50">
        <f t="shared" si="41"/>
        <v>32</v>
      </c>
      <c r="BD259" s="50">
        <f t="shared" si="41"/>
        <v>3</v>
      </c>
      <c r="BE259" s="50">
        <f t="shared" si="41"/>
        <v>3</v>
      </c>
      <c r="BL259" s="11"/>
      <c r="BP259" s="11"/>
    </row>
    <row r="260" spans="1:69" ht="16.2" thickBot="1" x14ac:dyDescent="0.35">
      <c r="E260" s="55"/>
      <c r="F260" s="55"/>
      <c r="AH260" s="2"/>
      <c r="AX260" s="149"/>
      <c r="AY260" s="149"/>
      <c r="AZ260" s="149"/>
      <c r="BA260" s="149"/>
      <c r="BB260" s="2"/>
      <c r="BL260" s="11"/>
      <c r="BP260" s="11"/>
    </row>
    <row r="261" spans="1:69" x14ac:dyDescent="0.3">
      <c r="A261" s="1" t="s">
        <v>513</v>
      </c>
      <c r="B261" s="3" t="s">
        <v>78</v>
      </c>
      <c r="C261" s="1" t="s">
        <v>447</v>
      </c>
      <c r="D261" s="1" t="s">
        <v>514</v>
      </c>
      <c r="R261" s="8"/>
      <c r="AH261" s="2"/>
      <c r="BB261" s="2">
        <v>11.5</v>
      </c>
      <c r="BC261" s="2">
        <v>7.8</v>
      </c>
    </row>
    <row r="262" spans="1:69" x14ac:dyDescent="0.3">
      <c r="A262" s="1" t="s">
        <v>217</v>
      </c>
      <c r="B262" s="3" t="s">
        <v>78</v>
      </c>
      <c r="C262" s="1" t="s">
        <v>448</v>
      </c>
      <c r="D262" s="1" t="s">
        <v>86</v>
      </c>
      <c r="R262" s="8"/>
      <c r="AH262" s="2"/>
      <c r="AM262" s="2">
        <v>12.25</v>
      </c>
      <c r="AN262" s="2">
        <v>8.1999999999999993</v>
      </c>
      <c r="AO262" s="2">
        <v>24.85</v>
      </c>
      <c r="AV262" s="2">
        <v>14.5</v>
      </c>
      <c r="AW262" s="2">
        <v>7.4</v>
      </c>
      <c r="AX262" s="2">
        <v>24.8</v>
      </c>
      <c r="AY262" s="2">
        <v>17.350000000000001</v>
      </c>
      <c r="AZ262" s="2">
        <v>10.85</v>
      </c>
      <c r="BA262" s="2">
        <v>9.1999999999999993</v>
      </c>
      <c r="BB262" s="2"/>
    </row>
    <row r="263" spans="1:69" x14ac:dyDescent="0.3">
      <c r="A263" s="1" t="s">
        <v>1042</v>
      </c>
      <c r="B263" s="3" t="s">
        <v>78</v>
      </c>
      <c r="C263" s="1" t="s">
        <v>79</v>
      </c>
      <c r="D263" s="1" t="s">
        <v>60</v>
      </c>
      <c r="R263" s="8"/>
      <c r="U263" s="2">
        <v>11.5</v>
      </c>
      <c r="V263" s="2">
        <v>6.25</v>
      </c>
      <c r="W263" s="2">
        <v>17.600000000000001</v>
      </c>
      <c r="X263" s="2">
        <v>11.05</v>
      </c>
      <c r="Y263" s="2">
        <v>8.1999999999999993</v>
      </c>
      <c r="Z263" s="2">
        <v>14.05</v>
      </c>
      <c r="AA263" s="2">
        <v>11.9</v>
      </c>
      <c r="AB263" s="2">
        <v>19.2</v>
      </c>
      <c r="AC263" s="2">
        <v>16.399999999999999</v>
      </c>
      <c r="AH263" s="2"/>
      <c r="BB263" s="2"/>
    </row>
    <row r="264" spans="1:69" x14ac:dyDescent="0.3">
      <c r="B264" s="3"/>
      <c r="R264" s="8"/>
      <c r="AH264" s="2"/>
      <c r="BB264" s="2"/>
    </row>
    <row r="265" spans="1:69" x14ac:dyDescent="0.3">
      <c r="A265" s="1" t="s">
        <v>205</v>
      </c>
      <c r="B265" s="2" t="s">
        <v>158</v>
      </c>
      <c r="C265" s="1" t="s">
        <v>262</v>
      </c>
      <c r="D265" s="1" t="s">
        <v>91</v>
      </c>
      <c r="Z265" s="2">
        <v>16.850000000000001</v>
      </c>
      <c r="AA265" s="2">
        <v>12.95</v>
      </c>
      <c r="AB265" s="2">
        <v>24.1</v>
      </c>
      <c r="AC265" s="2">
        <v>21.25</v>
      </c>
      <c r="AH265" s="2"/>
      <c r="BB265" s="2"/>
    </row>
    <row r="266" spans="1:69" x14ac:dyDescent="0.3">
      <c r="A266" s="1" t="s">
        <v>216</v>
      </c>
      <c r="B266" s="2" t="s">
        <v>158</v>
      </c>
      <c r="C266" s="7" t="s">
        <v>77</v>
      </c>
      <c r="D266" s="7" t="s">
        <v>194</v>
      </c>
      <c r="Y266" s="52">
        <f>Z16-Z15</f>
        <v>4.5000000000000018</v>
      </c>
      <c r="Z266" s="2">
        <v>16.100000000000001</v>
      </c>
      <c r="AA266" s="2">
        <v>10.6</v>
      </c>
      <c r="AB266" s="2">
        <v>20.9</v>
      </c>
      <c r="AC266" s="2">
        <v>17.8</v>
      </c>
      <c r="AH266" s="2"/>
      <c r="BB266" s="2"/>
      <c r="BF266" s="5"/>
      <c r="BM266" s="11"/>
      <c r="BN266" s="11"/>
      <c r="BO266" s="11"/>
      <c r="BP266" s="11"/>
      <c r="BQ266" s="11"/>
    </row>
    <row r="267" spans="1:69" x14ac:dyDescent="0.3">
      <c r="A267" s="7" t="s">
        <v>270</v>
      </c>
      <c r="B267" s="2" t="s">
        <v>158</v>
      </c>
      <c r="C267" s="7" t="s">
        <v>77</v>
      </c>
      <c r="D267" s="7" t="s">
        <v>194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>
        <v>10.95</v>
      </c>
      <c r="AE267" s="5">
        <v>7.4</v>
      </c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M267" s="11"/>
      <c r="BN267" s="11"/>
      <c r="BO267" s="11"/>
      <c r="BP267" s="11"/>
      <c r="BQ267" s="11"/>
    </row>
    <row r="268" spans="1:69" x14ac:dyDescent="0.3">
      <c r="A268" s="10" t="s">
        <v>487</v>
      </c>
      <c r="B268" s="2" t="s">
        <v>158</v>
      </c>
      <c r="C268" s="1" t="s">
        <v>488</v>
      </c>
      <c r="D268" s="1" t="s">
        <v>501</v>
      </c>
      <c r="R268" s="8"/>
      <c r="Z268" s="2">
        <v>15.68</v>
      </c>
      <c r="AH268" s="2"/>
      <c r="BB268" s="2"/>
    </row>
    <row r="269" spans="1:69" x14ac:dyDescent="0.3">
      <c r="A269" s="1" t="s">
        <v>512</v>
      </c>
      <c r="B269" s="2" t="s">
        <v>158</v>
      </c>
      <c r="C269" s="1" t="s">
        <v>315</v>
      </c>
      <c r="D269" s="1" t="s">
        <v>60</v>
      </c>
      <c r="R269" s="8"/>
      <c r="AH269" s="2"/>
      <c r="AR269" s="2">
        <v>12.15</v>
      </c>
      <c r="AS269" s="2">
        <v>6.5</v>
      </c>
      <c r="BB269" s="2"/>
    </row>
    <row r="270" spans="1:69" x14ac:dyDescent="0.3">
      <c r="A270" s="1" t="s">
        <v>454</v>
      </c>
      <c r="B270" s="2" t="s">
        <v>158</v>
      </c>
      <c r="C270" s="1" t="s">
        <v>314</v>
      </c>
      <c r="D270" s="1" t="s">
        <v>60</v>
      </c>
      <c r="R270" s="8"/>
      <c r="AH270" s="2"/>
      <c r="AK270" s="19">
        <v>8.35</v>
      </c>
      <c r="AL270" s="19">
        <v>7.95</v>
      </c>
      <c r="AN270" s="19">
        <v>8.4</v>
      </c>
      <c r="BB270" s="2"/>
    </row>
    <row r="271" spans="1:69" x14ac:dyDescent="0.3">
      <c r="A271" s="1" t="s">
        <v>201</v>
      </c>
      <c r="B271" s="2" t="s">
        <v>158</v>
      </c>
      <c r="C271" s="1" t="s">
        <v>313</v>
      </c>
      <c r="D271" s="1" t="s">
        <v>59</v>
      </c>
      <c r="AH271" s="2">
        <v>3.6</v>
      </c>
      <c r="BB271" s="2"/>
    </row>
    <row r="272" spans="1:69" ht="13.5" customHeight="1" x14ac:dyDescent="0.3">
      <c r="A272" s="1" t="s">
        <v>455</v>
      </c>
      <c r="B272" s="2" t="s">
        <v>158</v>
      </c>
      <c r="C272" s="1" t="s">
        <v>79</v>
      </c>
      <c r="D272" s="1" t="s">
        <v>75</v>
      </c>
      <c r="R272" s="8"/>
      <c r="AH272" s="2"/>
      <c r="AM272" s="2">
        <v>13.75</v>
      </c>
      <c r="AN272" s="2">
        <v>8.8000000000000007</v>
      </c>
      <c r="AO272" s="2">
        <v>25.3</v>
      </c>
      <c r="BB272" s="2"/>
    </row>
    <row r="273" spans="1:67" ht="15.75" customHeight="1" x14ac:dyDescent="0.3">
      <c r="A273" s="1" t="s">
        <v>456</v>
      </c>
      <c r="B273" s="2" t="s">
        <v>158</v>
      </c>
      <c r="C273" s="1" t="s">
        <v>449</v>
      </c>
      <c r="D273" s="1" t="s">
        <v>91</v>
      </c>
      <c r="Z273" s="2">
        <v>15.9</v>
      </c>
      <c r="AA273" s="2">
        <v>11.1</v>
      </c>
      <c r="AB273" s="2">
        <v>23.05</v>
      </c>
      <c r="AC273" s="2">
        <v>19.2</v>
      </c>
      <c r="AH273" s="2"/>
      <c r="BB273" s="2"/>
      <c r="BL273" s="11"/>
      <c r="BM273" s="11"/>
      <c r="BN273" s="11"/>
    </row>
    <row r="274" spans="1:67" x14ac:dyDescent="0.3">
      <c r="A274" s="10" t="s">
        <v>516</v>
      </c>
      <c r="B274" s="2" t="s">
        <v>158</v>
      </c>
      <c r="C274" s="1" t="s">
        <v>484</v>
      </c>
      <c r="D274" s="1" t="s">
        <v>529</v>
      </c>
      <c r="AH274" s="2"/>
      <c r="AK274" s="2">
        <v>5.79</v>
      </c>
      <c r="AL274" s="2">
        <v>5.93</v>
      </c>
      <c r="AM274" s="2">
        <v>12.63</v>
      </c>
      <c r="AN274" s="2">
        <v>9.15</v>
      </c>
      <c r="AO274" s="19">
        <v>25.75</v>
      </c>
      <c r="AP274" s="2">
        <v>5.65</v>
      </c>
      <c r="AQ274" s="2">
        <v>4.3499999999999996</v>
      </c>
      <c r="AR274" s="2">
        <v>11.49</v>
      </c>
      <c r="AS274" s="2">
        <v>5.26</v>
      </c>
      <c r="AT274" s="28">
        <v>12.17</v>
      </c>
      <c r="AU274" s="6">
        <v>4.9800000000000004</v>
      </c>
      <c r="AV274" s="28">
        <v>13.98</v>
      </c>
      <c r="AW274" s="28">
        <v>6.23</v>
      </c>
      <c r="AX274" s="6">
        <v>26.24</v>
      </c>
      <c r="AY274" s="6">
        <v>18.64</v>
      </c>
      <c r="AZ274" s="2">
        <v>10.220000000000001</v>
      </c>
      <c r="BA274" s="2">
        <v>8.7799999999999994</v>
      </c>
      <c r="BB274" s="2">
        <v>10.07</v>
      </c>
      <c r="BC274" s="2">
        <v>6.99</v>
      </c>
      <c r="BF274" s="1"/>
      <c r="BG274" s="8"/>
      <c r="BH274" s="8"/>
    </row>
    <row r="275" spans="1:67" x14ac:dyDescent="0.3">
      <c r="A275" s="10" t="s">
        <v>515</v>
      </c>
      <c r="B275" s="2" t="s">
        <v>158</v>
      </c>
      <c r="C275" s="1" t="s">
        <v>485</v>
      </c>
      <c r="D275" s="1" t="s">
        <v>530</v>
      </c>
      <c r="W275" s="2">
        <v>28.4</v>
      </c>
      <c r="Z275" s="2">
        <v>15.29</v>
      </c>
      <c r="AA275" s="2">
        <v>10.98</v>
      </c>
      <c r="AB275" s="2">
        <v>20.39</v>
      </c>
      <c r="AC275" s="2">
        <v>16.77</v>
      </c>
      <c r="AH275" s="2"/>
      <c r="AT275" s="6"/>
      <c r="AU275" s="6"/>
      <c r="AV275" s="6">
        <v>15.57</v>
      </c>
      <c r="AW275" s="6">
        <v>7.28</v>
      </c>
      <c r="AX275" s="6">
        <v>27.84</v>
      </c>
      <c r="AY275" s="6">
        <v>20.329999999999998</v>
      </c>
      <c r="AZ275" s="2">
        <v>10.63</v>
      </c>
      <c r="BA275" s="2">
        <v>9.41</v>
      </c>
      <c r="BB275" s="2"/>
      <c r="BF275" s="1" t="s">
        <v>1051</v>
      </c>
    </row>
    <row r="276" spans="1:67" x14ac:dyDescent="0.3">
      <c r="A276" s="10" t="s">
        <v>517</v>
      </c>
      <c r="B276" s="2" t="s">
        <v>158</v>
      </c>
      <c r="C276" s="1" t="s">
        <v>484</v>
      </c>
      <c r="D276" s="1" t="s">
        <v>529</v>
      </c>
      <c r="Z276" s="19">
        <v>16.91</v>
      </c>
      <c r="AA276" s="2">
        <v>11.25</v>
      </c>
      <c r="AC276" s="2">
        <v>17.04</v>
      </c>
      <c r="AD276" s="2">
        <v>6.81</v>
      </c>
      <c r="AE276" s="2">
        <v>11.18</v>
      </c>
      <c r="AH276" s="2"/>
      <c r="AT276" s="6"/>
      <c r="AU276" s="6"/>
      <c r="AV276" s="6"/>
      <c r="AW276" s="6"/>
      <c r="AX276" s="6"/>
      <c r="AY276" s="6"/>
      <c r="BB276" s="2"/>
      <c r="BF276" s="1"/>
      <c r="BG276" s="1"/>
      <c r="BH276" s="1"/>
    </row>
    <row r="277" spans="1:67" x14ac:dyDescent="0.3">
      <c r="A277" s="10" t="s">
        <v>518</v>
      </c>
      <c r="B277" s="2" t="s">
        <v>158</v>
      </c>
      <c r="C277" s="1" t="s">
        <v>484</v>
      </c>
      <c r="D277" s="1" t="s">
        <v>529</v>
      </c>
      <c r="AA277" s="2">
        <v>10.69</v>
      </c>
      <c r="AC277" s="2">
        <v>16.32</v>
      </c>
      <c r="AH277" s="2"/>
      <c r="AT277" s="6"/>
      <c r="AU277" s="6"/>
      <c r="AV277" s="6"/>
      <c r="AW277" s="6"/>
      <c r="AX277" s="6"/>
      <c r="AY277" s="6"/>
      <c r="BB277" s="2"/>
      <c r="BF277" s="1"/>
      <c r="BG277" s="1"/>
      <c r="BH277" s="1"/>
    </row>
    <row r="278" spans="1:67" x14ac:dyDescent="0.3">
      <c r="A278" s="10" t="s">
        <v>531</v>
      </c>
      <c r="B278" s="2" t="s">
        <v>158</v>
      </c>
      <c r="C278" s="1" t="s">
        <v>484</v>
      </c>
      <c r="D278" s="1" t="s">
        <v>529</v>
      </c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>
        <v>28.21</v>
      </c>
      <c r="AY278" s="10">
        <v>21.16</v>
      </c>
      <c r="AZ278" s="10"/>
      <c r="BA278" s="10">
        <v>11.59</v>
      </c>
      <c r="BB278" s="10"/>
      <c r="BC278" s="10"/>
      <c r="BD278" s="10"/>
      <c r="BE278" s="10"/>
      <c r="BF278" s="1"/>
      <c r="BG278" s="8"/>
    </row>
    <row r="279" spans="1:67" x14ac:dyDescent="0.3">
      <c r="A279" s="10" t="s">
        <v>523</v>
      </c>
      <c r="B279" s="2" t="s">
        <v>158</v>
      </c>
      <c r="C279" s="1" t="s">
        <v>484</v>
      </c>
      <c r="D279" s="1" t="s">
        <v>529</v>
      </c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>
        <v>10.56</v>
      </c>
      <c r="BC279" s="10">
        <v>8.25</v>
      </c>
      <c r="BD279" s="10"/>
      <c r="BE279" s="10"/>
      <c r="BF279" s="1"/>
      <c r="BG279" s="8"/>
    </row>
    <row r="280" spans="1:67" x14ac:dyDescent="0.3">
      <c r="A280" s="10" t="s">
        <v>524</v>
      </c>
      <c r="B280" s="2" t="s">
        <v>158</v>
      </c>
      <c r="C280" s="1" t="s">
        <v>484</v>
      </c>
      <c r="D280" s="1" t="s">
        <v>529</v>
      </c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"/>
      <c r="BG280" s="8"/>
    </row>
    <row r="281" spans="1:67" x14ac:dyDescent="0.3">
      <c r="A281" s="10" t="s">
        <v>525</v>
      </c>
      <c r="B281" s="2" t="s">
        <v>158</v>
      </c>
      <c r="C281" s="1" t="s">
        <v>484</v>
      </c>
      <c r="D281" s="1" t="s">
        <v>529</v>
      </c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>
        <v>27.71</v>
      </c>
      <c r="AY281" s="10">
        <v>20.27</v>
      </c>
      <c r="AZ281" s="10"/>
      <c r="BA281" s="10">
        <v>10.17</v>
      </c>
      <c r="BB281" s="10"/>
      <c r="BC281" s="10"/>
      <c r="BD281" s="10"/>
      <c r="BE281" s="10"/>
      <c r="BF281" s="1"/>
      <c r="BG281" s="8"/>
    </row>
    <row r="282" spans="1:67" x14ac:dyDescent="0.3">
      <c r="A282" s="10" t="s">
        <v>526</v>
      </c>
      <c r="B282" s="2" t="s">
        <v>158</v>
      </c>
      <c r="C282" s="1" t="s">
        <v>484</v>
      </c>
      <c r="D282" s="1" t="s">
        <v>529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>
        <v>9.8699999999999992</v>
      </c>
      <c r="AB282" s="10"/>
      <c r="AC282" s="10">
        <v>15.3</v>
      </c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"/>
      <c r="BG282" s="8"/>
    </row>
    <row r="283" spans="1:67" x14ac:dyDescent="0.3">
      <c r="A283" s="10" t="s">
        <v>527</v>
      </c>
      <c r="B283" s="2" t="s">
        <v>158</v>
      </c>
      <c r="C283" s="1" t="s">
        <v>484</v>
      </c>
      <c r="D283" s="1" t="s">
        <v>529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>
        <v>13.35</v>
      </c>
      <c r="T283" s="10">
        <v>5.56</v>
      </c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"/>
      <c r="BG283" s="8"/>
    </row>
    <row r="284" spans="1:67" x14ac:dyDescent="0.3">
      <c r="A284" s="10" t="s">
        <v>528</v>
      </c>
      <c r="B284" s="2" t="s">
        <v>158</v>
      </c>
      <c r="C284" s="1" t="s">
        <v>484</v>
      </c>
      <c r="D284" s="1" t="s">
        <v>529</v>
      </c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>
        <v>11.43</v>
      </c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"/>
      <c r="BG284" s="8"/>
    </row>
    <row r="285" spans="1:67" x14ac:dyDescent="0.3">
      <c r="A285" s="2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8"/>
    </row>
    <row r="286" spans="1:67" x14ac:dyDescent="0.3">
      <c r="A286" s="10" t="s">
        <v>467</v>
      </c>
      <c r="B286" s="17" t="s">
        <v>468</v>
      </c>
      <c r="C286" s="1" t="s">
        <v>476</v>
      </c>
      <c r="D286" s="1" t="s">
        <v>519</v>
      </c>
      <c r="AH286" s="2"/>
      <c r="AM286" s="2">
        <v>13.6</v>
      </c>
      <c r="AN286" s="2">
        <v>9.92</v>
      </c>
      <c r="AP286" s="2">
        <v>6.98</v>
      </c>
      <c r="AQ286" s="2">
        <v>4.9000000000000004</v>
      </c>
      <c r="AR286" s="2">
        <v>11.86</v>
      </c>
      <c r="AS286" s="2">
        <v>5.62</v>
      </c>
      <c r="AT286" s="6">
        <v>14.4</v>
      </c>
      <c r="AU286" s="6">
        <v>6.72</v>
      </c>
      <c r="AV286" s="6">
        <v>16.68</v>
      </c>
      <c r="AW286" s="6">
        <v>8.15</v>
      </c>
      <c r="AX286" s="6">
        <v>28.49</v>
      </c>
      <c r="AY286" s="6">
        <v>19.579999999999998</v>
      </c>
      <c r="AZ286" s="2">
        <v>10.92</v>
      </c>
      <c r="BA286" s="2">
        <v>9.6199999999999992</v>
      </c>
      <c r="BB286" s="2">
        <v>11.15</v>
      </c>
      <c r="BC286" s="2">
        <v>7.85</v>
      </c>
      <c r="BD286" s="2">
        <v>6.07</v>
      </c>
      <c r="BE286" s="2">
        <v>5.44</v>
      </c>
    </row>
    <row r="287" spans="1:67" x14ac:dyDescent="0.3">
      <c r="A287" s="10" t="s">
        <v>475</v>
      </c>
      <c r="B287" s="17" t="s">
        <v>469</v>
      </c>
      <c r="C287" s="2" t="s">
        <v>479</v>
      </c>
      <c r="D287" s="1" t="s">
        <v>519</v>
      </c>
      <c r="AH287" s="2"/>
      <c r="AT287" s="6" t="s">
        <v>56</v>
      </c>
      <c r="AU287" s="6"/>
      <c r="AV287" s="6">
        <v>14.75</v>
      </c>
      <c r="AW287" s="6">
        <v>7.08</v>
      </c>
      <c r="AX287" s="6">
        <v>24.66</v>
      </c>
      <c r="AY287" s="6">
        <v>17.420000000000002</v>
      </c>
      <c r="AZ287" s="2">
        <v>9.94</v>
      </c>
      <c r="BA287" s="2">
        <v>8.8000000000000007</v>
      </c>
      <c r="BB287" s="2">
        <v>11.91</v>
      </c>
      <c r="BC287" s="2">
        <v>7.77</v>
      </c>
    </row>
    <row r="288" spans="1:67" x14ac:dyDescent="0.3">
      <c r="A288" s="1" t="s">
        <v>473</v>
      </c>
      <c r="B288" s="17" t="s">
        <v>472</v>
      </c>
      <c r="C288" s="2" t="s">
        <v>477</v>
      </c>
      <c r="D288" s="1" t="s">
        <v>520</v>
      </c>
      <c r="AH288" s="2"/>
      <c r="BA288" s="2">
        <v>9.6</v>
      </c>
      <c r="BB288" s="2">
        <v>9.6300000000000008</v>
      </c>
      <c r="BC288" s="2">
        <v>7.58</v>
      </c>
      <c r="BK288" s="11"/>
      <c r="BO288" s="11"/>
    </row>
    <row r="289" spans="1:54" x14ac:dyDescent="0.3">
      <c r="A289" s="1" t="s">
        <v>474</v>
      </c>
      <c r="B289" s="17" t="s">
        <v>472</v>
      </c>
      <c r="C289" s="2" t="s">
        <v>478</v>
      </c>
      <c r="D289" s="1" t="s">
        <v>521</v>
      </c>
      <c r="AH289" s="2"/>
      <c r="AX289" s="2">
        <v>24.08</v>
      </c>
      <c r="AY289" s="2">
        <v>17.88</v>
      </c>
      <c r="AZ289" s="2">
        <v>10.79</v>
      </c>
      <c r="BA289" s="2">
        <v>9.24</v>
      </c>
      <c r="BB289" s="2"/>
    </row>
    <row r="290" spans="1:54" x14ac:dyDescent="0.3">
      <c r="AH290" s="2"/>
      <c r="BB290" s="2"/>
    </row>
    <row r="293" spans="1:54" x14ac:dyDescent="0.3">
      <c r="A293" s="10"/>
      <c r="B293" s="10"/>
    </row>
    <row r="294" spans="1:54" x14ac:dyDescent="0.3">
      <c r="A294" s="10"/>
      <c r="B294" s="10"/>
    </row>
    <row r="304" spans="1:54" x14ac:dyDescent="0.3">
      <c r="R304" s="8"/>
      <c r="AH304" s="2"/>
      <c r="BB304" s="2"/>
    </row>
    <row r="305" spans="18:54" x14ac:dyDescent="0.3">
      <c r="R305" s="8"/>
      <c r="AH305" s="2"/>
      <c r="BB305" s="2"/>
    </row>
    <row r="306" spans="18:54" x14ac:dyDescent="0.3">
      <c r="R306" s="8"/>
      <c r="AH306" s="2"/>
      <c r="BB306" s="2"/>
    </row>
    <row r="307" spans="18:54" x14ac:dyDescent="0.3">
      <c r="R307" s="8"/>
      <c r="AH307" s="2"/>
      <c r="BB307" s="2"/>
    </row>
    <row r="308" spans="18:54" x14ac:dyDescent="0.3">
      <c r="R308" s="8"/>
      <c r="AH308" s="2"/>
      <c r="BB308" s="2"/>
    </row>
    <row r="309" spans="18:54" x14ac:dyDescent="0.3">
      <c r="R309" s="8"/>
      <c r="AH309" s="2"/>
      <c r="BB309" s="2"/>
    </row>
    <row r="310" spans="18:54" x14ac:dyDescent="0.3">
      <c r="R310" s="8"/>
      <c r="AH310" s="2"/>
      <c r="BB310" s="2"/>
    </row>
    <row r="311" spans="18:54" x14ac:dyDescent="0.3">
      <c r="R311" s="8"/>
      <c r="AH311" s="2"/>
      <c r="BB311" s="2"/>
    </row>
    <row r="312" spans="18:54" x14ac:dyDescent="0.3">
      <c r="R312" s="8"/>
      <c r="AH312" s="2"/>
      <c r="BB312" s="2"/>
    </row>
    <row r="313" spans="18:54" x14ac:dyDescent="0.3">
      <c r="R313" s="8"/>
      <c r="AH313" s="2"/>
      <c r="BB313" s="2"/>
    </row>
    <row r="314" spans="18:54" x14ac:dyDescent="0.3">
      <c r="R314" s="8"/>
    </row>
    <row r="315" spans="18:54" x14ac:dyDescent="0.3">
      <c r="R315" s="8"/>
    </row>
    <row r="316" spans="18:54" x14ac:dyDescent="0.3">
      <c r="R316" s="8"/>
    </row>
    <row r="317" spans="18:54" x14ac:dyDescent="0.3">
      <c r="R317" s="8"/>
    </row>
    <row r="318" spans="18:54" x14ac:dyDescent="0.3">
      <c r="R318" s="8"/>
    </row>
    <row r="319" spans="18:54" x14ac:dyDescent="0.3">
      <c r="R319" s="8"/>
    </row>
    <row r="320" spans="18:54" x14ac:dyDescent="0.3">
      <c r="R320" s="8"/>
    </row>
    <row r="321" spans="18:18" x14ac:dyDescent="0.3">
      <c r="R321" s="8"/>
    </row>
    <row r="322" spans="18:18" x14ac:dyDescent="0.3">
      <c r="R322" s="8"/>
    </row>
    <row r="323" spans="18:18" x14ac:dyDescent="0.3">
      <c r="R323" s="8"/>
    </row>
    <row r="324" spans="18:18" x14ac:dyDescent="0.3">
      <c r="R324" s="8"/>
    </row>
    <row r="325" spans="18:18" x14ac:dyDescent="0.3">
      <c r="R325" s="8"/>
    </row>
    <row r="326" spans="18:18" x14ac:dyDescent="0.3">
      <c r="R326" s="8"/>
    </row>
    <row r="327" spans="18:18" x14ac:dyDescent="0.3">
      <c r="R327" s="8"/>
    </row>
    <row r="328" spans="18:18" x14ac:dyDescent="0.3">
      <c r="R328" s="8"/>
    </row>
    <row r="329" spans="18:18" x14ac:dyDescent="0.3">
      <c r="R329" s="8"/>
    </row>
    <row r="330" spans="18:18" x14ac:dyDescent="0.3">
      <c r="R330" s="8"/>
    </row>
    <row r="331" spans="18:18" x14ac:dyDescent="0.3">
      <c r="R331" s="8"/>
    </row>
    <row r="332" spans="18:18" x14ac:dyDescent="0.3">
      <c r="R332" s="8"/>
    </row>
    <row r="333" spans="18:18" x14ac:dyDescent="0.3">
      <c r="R333" s="8"/>
    </row>
    <row r="334" spans="18:18" x14ac:dyDescent="0.3">
      <c r="R334" s="8"/>
    </row>
    <row r="335" spans="18:18" x14ac:dyDescent="0.3">
      <c r="R335" s="8"/>
    </row>
    <row r="336" spans="18:18" x14ac:dyDescent="0.3">
      <c r="R336" s="8"/>
    </row>
    <row r="337" spans="18:18" x14ac:dyDescent="0.3">
      <c r="R337" s="8"/>
    </row>
    <row r="338" spans="18:18" x14ac:dyDescent="0.3">
      <c r="R338" s="8"/>
    </row>
    <row r="339" spans="18:18" x14ac:dyDescent="0.3">
      <c r="R339" s="8"/>
    </row>
    <row r="340" spans="18:18" x14ac:dyDescent="0.3">
      <c r="R340" s="8"/>
    </row>
    <row r="341" spans="18:18" x14ac:dyDescent="0.3">
      <c r="R341" s="8"/>
    </row>
    <row r="342" spans="18:18" x14ac:dyDescent="0.3">
      <c r="R342" s="8"/>
    </row>
    <row r="343" spans="18:18" x14ac:dyDescent="0.3">
      <c r="R343" s="8"/>
    </row>
    <row r="344" spans="18:18" x14ac:dyDescent="0.3">
      <c r="R344" s="8"/>
    </row>
    <row r="345" spans="18:18" x14ac:dyDescent="0.3">
      <c r="R345" s="8"/>
    </row>
    <row r="346" spans="18:18" x14ac:dyDescent="0.3">
      <c r="R346" s="8"/>
    </row>
    <row r="347" spans="18:18" x14ac:dyDescent="0.3">
      <c r="R347" s="8"/>
    </row>
    <row r="348" spans="18:18" x14ac:dyDescent="0.3">
      <c r="R348" s="8"/>
    </row>
    <row r="349" spans="18:18" x14ac:dyDescent="0.3">
      <c r="R349" s="8"/>
    </row>
    <row r="350" spans="18:18" x14ac:dyDescent="0.3">
      <c r="R350" s="8"/>
    </row>
    <row r="351" spans="18:18" x14ac:dyDescent="0.3">
      <c r="R351" s="8"/>
    </row>
    <row r="352" spans="18:18" x14ac:dyDescent="0.3">
      <c r="R352" s="8"/>
    </row>
    <row r="353" spans="18:18" x14ac:dyDescent="0.3">
      <c r="R353" s="8"/>
    </row>
    <row r="354" spans="18:18" x14ac:dyDescent="0.3">
      <c r="R354" s="8"/>
    </row>
    <row r="355" spans="18:18" x14ac:dyDescent="0.3">
      <c r="R355" s="8"/>
    </row>
    <row r="356" spans="18:18" x14ac:dyDescent="0.3">
      <c r="R356" s="8"/>
    </row>
    <row r="357" spans="18:18" x14ac:dyDescent="0.3">
      <c r="R357" s="8"/>
    </row>
    <row r="358" spans="18:18" x14ac:dyDescent="0.3">
      <c r="R358" s="8"/>
    </row>
    <row r="359" spans="18:18" x14ac:dyDescent="0.3">
      <c r="R359" s="8"/>
    </row>
    <row r="360" spans="18:18" x14ac:dyDescent="0.3">
      <c r="R360" s="8"/>
    </row>
    <row r="361" spans="18:18" x14ac:dyDescent="0.3">
      <c r="R361" s="8"/>
    </row>
  </sheetData>
  <phoneticPr fontId="3" type="noConversion"/>
  <printOptions gridLines="1"/>
  <pageMargins left="0.75" right="0.75" top="0.14000000000000001" bottom="1" header="0.15" footer="0"/>
  <pageSetup scale="77"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workbookViewId="0">
      <selection activeCell="B1" sqref="B1:B1048576"/>
    </sheetView>
  </sheetViews>
  <sheetFormatPr baseColWidth="10" defaultColWidth="11.44140625" defaultRowHeight="15.6" x14ac:dyDescent="0.3"/>
  <cols>
    <col min="1" max="1" width="17.5546875" style="10" bestFit="1" customWidth="1"/>
    <col min="2" max="2" width="14.6640625" style="6" bestFit="1" customWidth="1"/>
    <col min="3" max="3" width="39.109375" style="10" bestFit="1" customWidth="1"/>
    <col min="4" max="4" width="14.6640625" style="10" bestFit="1" customWidth="1"/>
    <col min="5" max="5" width="6.33203125" style="6" bestFit="1" customWidth="1"/>
    <col min="6" max="6" width="6.5546875" style="6" bestFit="1" customWidth="1"/>
    <col min="7" max="7" width="7.33203125" style="6" bestFit="1" customWidth="1"/>
    <col min="8" max="8" width="6.5546875" style="6" bestFit="1" customWidth="1"/>
    <col min="9" max="9" width="9.109375" style="6" bestFit="1" customWidth="1"/>
    <col min="10" max="10" width="8.33203125" style="6" bestFit="1" customWidth="1"/>
    <col min="11" max="11" width="6.6640625" style="6" bestFit="1" customWidth="1"/>
    <col min="12" max="12" width="6" style="6" bestFit="1" customWidth="1"/>
    <col min="13" max="13" width="6.33203125" style="6" bestFit="1" customWidth="1"/>
    <col min="14" max="14" width="6.109375" style="6" bestFit="1" customWidth="1"/>
    <col min="15" max="15" width="6.44140625" style="6" bestFit="1" customWidth="1"/>
    <col min="16" max="16" width="6.109375" style="6" bestFit="1" customWidth="1"/>
    <col min="17" max="17" width="6.44140625" style="6" bestFit="1" customWidth="1"/>
    <col min="18" max="18" width="6.6640625" style="6" bestFit="1" customWidth="1"/>
    <col min="19" max="19" width="8.88671875" style="6" bestFit="1" customWidth="1"/>
    <col min="20" max="20" width="9.109375" style="6" bestFit="1" customWidth="1"/>
    <col min="21" max="21" width="10.5546875" style="6" bestFit="1" customWidth="1"/>
    <col min="22" max="16384" width="11.44140625" style="10"/>
  </cols>
  <sheetData>
    <row r="1" spans="1:21" s="72" customFormat="1" x14ac:dyDescent="0.3">
      <c r="A1" s="72" t="s">
        <v>1067</v>
      </c>
      <c r="B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s="73" customFormat="1" x14ac:dyDescent="0.3">
      <c r="A2" s="73" t="s">
        <v>87</v>
      </c>
      <c r="B2" s="73" t="s">
        <v>199</v>
      </c>
      <c r="C2" s="73" t="s">
        <v>197</v>
      </c>
      <c r="D2" s="73" t="s">
        <v>198</v>
      </c>
      <c r="E2" s="73" t="s">
        <v>67</v>
      </c>
      <c r="F2" s="73" t="s">
        <v>68</v>
      </c>
      <c r="G2" s="73" t="s">
        <v>147</v>
      </c>
      <c r="H2" s="73" t="s">
        <v>151</v>
      </c>
      <c r="I2" s="73" t="s">
        <v>153</v>
      </c>
      <c r="J2" s="73" t="s">
        <v>152</v>
      </c>
      <c r="K2" s="73" t="s">
        <v>148</v>
      </c>
      <c r="L2" s="73" t="s">
        <v>136</v>
      </c>
      <c r="M2" s="73" t="s">
        <v>137</v>
      </c>
      <c r="N2" s="73" t="s">
        <v>84</v>
      </c>
      <c r="O2" s="73" t="s">
        <v>85</v>
      </c>
      <c r="P2" s="73" t="s">
        <v>73</v>
      </c>
      <c r="Q2" s="73" t="s">
        <v>69</v>
      </c>
      <c r="R2" s="73" t="s">
        <v>70</v>
      </c>
      <c r="S2" s="73" t="s">
        <v>154</v>
      </c>
      <c r="T2" s="73" t="s">
        <v>155</v>
      </c>
      <c r="U2" s="73" t="s">
        <v>71</v>
      </c>
    </row>
    <row r="3" spans="1:21" x14ac:dyDescent="0.3">
      <c r="A3" s="10" t="s">
        <v>1038</v>
      </c>
      <c r="B3" s="155" t="s">
        <v>159</v>
      </c>
      <c r="C3" s="10" t="s">
        <v>196</v>
      </c>
      <c r="D3" s="10" t="s">
        <v>62</v>
      </c>
      <c r="L3" s="15"/>
      <c r="M3" s="15"/>
      <c r="N3" s="6">
        <v>6.9</v>
      </c>
      <c r="O3" s="6">
        <v>3.4</v>
      </c>
      <c r="R3" s="6">
        <v>15.1</v>
      </c>
      <c r="S3" s="6">
        <v>10.55</v>
      </c>
      <c r="T3" s="6">
        <v>5.45</v>
      </c>
      <c r="U3" s="6">
        <v>5.4</v>
      </c>
    </row>
    <row r="4" spans="1:21" x14ac:dyDescent="0.3">
      <c r="A4" s="10" t="s">
        <v>1040</v>
      </c>
      <c r="B4" s="155" t="s">
        <v>159</v>
      </c>
      <c r="C4" s="10" t="s">
        <v>196</v>
      </c>
      <c r="D4" s="10" t="s">
        <v>62</v>
      </c>
      <c r="L4" s="15"/>
      <c r="M4" s="15"/>
      <c r="N4" s="6">
        <v>5.9</v>
      </c>
      <c r="O4" s="6">
        <v>3.15</v>
      </c>
      <c r="R4" s="6">
        <v>14.45</v>
      </c>
      <c r="S4" s="6">
        <v>10.8</v>
      </c>
      <c r="T4" s="6">
        <v>5.5</v>
      </c>
      <c r="U4" s="6">
        <v>5.25</v>
      </c>
    </row>
    <row r="5" spans="1:21" x14ac:dyDescent="0.3">
      <c r="A5" s="8" t="s">
        <v>312</v>
      </c>
      <c r="B5" s="3" t="s">
        <v>464</v>
      </c>
      <c r="C5" s="8" t="s">
        <v>193</v>
      </c>
      <c r="D5" s="8" t="s">
        <v>60</v>
      </c>
      <c r="T5" s="6">
        <v>5.15</v>
      </c>
      <c r="U5" s="6">
        <v>5.05</v>
      </c>
    </row>
    <row r="6" spans="1:21" x14ac:dyDescent="0.3">
      <c r="A6" s="8" t="s">
        <v>132</v>
      </c>
      <c r="B6" s="3" t="s">
        <v>464</v>
      </c>
      <c r="C6" s="8" t="s">
        <v>193</v>
      </c>
      <c r="D6" s="8" t="s">
        <v>60</v>
      </c>
      <c r="L6" s="6">
        <v>5.75</v>
      </c>
      <c r="M6" s="6">
        <v>3.45</v>
      </c>
    </row>
    <row r="7" spans="1:21" x14ac:dyDescent="0.3">
      <c r="A7" s="8" t="s">
        <v>133</v>
      </c>
      <c r="B7" s="3" t="s">
        <v>464</v>
      </c>
      <c r="C7" s="8" t="s">
        <v>193</v>
      </c>
      <c r="D7" s="8" t="s">
        <v>60</v>
      </c>
      <c r="L7" s="6">
        <v>6.4</v>
      </c>
      <c r="M7" s="6">
        <v>4.05</v>
      </c>
    </row>
    <row r="8" spans="1:21" x14ac:dyDescent="0.3">
      <c r="A8" s="8" t="s">
        <v>134</v>
      </c>
      <c r="B8" s="3" t="s">
        <v>464</v>
      </c>
      <c r="C8" s="8" t="s">
        <v>193</v>
      </c>
      <c r="D8" s="8" t="s">
        <v>60</v>
      </c>
      <c r="L8" s="6">
        <v>6.49</v>
      </c>
      <c r="M8" s="6">
        <v>3.85</v>
      </c>
    </row>
    <row r="9" spans="1:21" x14ac:dyDescent="0.3">
      <c r="A9" s="10" t="s">
        <v>190</v>
      </c>
      <c r="B9" s="155" t="s">
        <v>1043</v>
      </c>
      <c r="C9" s="10" t="s">
        <v>191</v>
      </c>
      <c r="D9" s="10" t="s">
        <v>80</v>
      </c>
      <c r="G9" s="6">
        <v>16.03</v>
      </c>
      <c r="H9" s="28">
        <v>3.89</v>
      </c>
    </row>
    <row r="10" spans="1:21" x14ac:dyDescent="0.3">
      <c r="A10" s="10" t="s">
        <v>189</v>
      </c>
      <c r="B10" s="155" t="s">
        <v>1043</v>
      </c>
      <c r="C10" s="10" t="s">
        <v>192</v>
      </c>
      <c r="D10" s="10" t="s">
        <v>80</v>
      </c>
      <c r="G10" s="6">
        <v>15.32</v>
      </c>
      <c r="H10" s="28">
        <v>5.72</v>
      </c>
    </row>
    <row r="11" spans="1:21" x14ac:dyDescent="0.3">
      <c r="A11" s="10" t="s">
        <v>188</v>
      </c>
      <c r="B11" s="155" t="s">
        <v>1043</v>
      </c>
      <c r="C11" s="10" t="s">
        <v>192</v>
      </c>
      <c r="D11" s="10" t="s">
        <v>80</v>
      </c>
      <c r="I11" s="6">
        <v>11.78</v>
      </c>
      <c r="J11" s="6">
        <v>6.2</v>
      </c>
      <c r="K11" s="6">
        <v>12.72</v>
      </c>
    </row>
    <row r="12" spans="1:21" x14ac:dyDescent="0.3">
      <c r="A12" s="10" t="s">
        <v>187</v>
      </c>
      <c r="B12" s="155" t="s">
        <v>1043</v>
      </c>
      <c r="C12" s="10" t="s">
        <v>192</v>
      </c>
      <c r="D12" s="10" t="s">
        <v>80</v>
      </c>
      <c r="I12" s="6">
        <v>12.31</v>
      </c>
      <c r="J12" s="6">
        <v>7.81</v>
      </c>
      <c r="K12" s="6">
        <v>13.4</v>
      </c>
    </row>
    <row r="13" spans="1:21" x14ac:dyDescent="0.3">
      <c r="A13" s="10" t="s">
        <v>186</v>
      </c>
      <c r="B13" s="155" t="s">
        <v>1043</v>
      </c>
      <c r="C13" s="10" t="s">
        <v>192</v>
      </c>
      <c r="D13" s="10" t="s">
        <v>80</v>
      </c>
      <c r="I13" s="6">
        <v>11.57</v>
      </c>
      <c r="J13" s="6">
        <v>7.13</v>
      </c>
      <c r="K13" s="6">
        <v>12.14</v>
      </c>
    </row>
    <row r="14" spans="1:21" x14ac:dyDescent="0.3">
      <c r="A14" s="10" t="s">
        <v>185</v>
      </c>
      <c r="B14" s="155" t="s">
        <v>1043</v>
      </c>
      <c r="C14" s="10" t="s">
        <v>192</v>
      </c>
      <c r="D14" s="10" t="s">
        <v>80</v>
      </c>
      <c r="I14" s="6">
        <v>11.64</v>
      </c>
      <c r="J14" s="6">
        <v>7.27</v>
      </c>
      <c r="K14" s="6">
        <v>12.62</v>
      </c>
    </row>
    <row r="15" spans="1:21" x14ac:dyDescent="0.3">
      <c r="A15" s="10" t="s">
        <v>184</v>
      </c>
      <c r="B15" s="155" t="s">
        <v>1043</v>
      </c>
      <c r="C15" s="10" t="s">
        <v>192</v>
      </c>
      <c r="D15" s="10" t="s">
        <v>80</v>
      </c>
      <c r="I15" s="6">
        <v>10.17</v>
      </c>
    </row>
    <row r="16" spans="1:21" x14ac:dyDescent="0.3">
      <c r="A16" s="10" t="s">
        <v>183</v>
      </c>
      <c r="B16" s="155" t="s">
        <v>1043</v>
      </c>
      <c r="C16" s="10" t="s">
        <v>192</v>
      </c>
      <c r="D16" s="10" t="s">
        <v>80</v>
      </c>
      <c r="I16" s="6">
        <v>11.47</v>
      </c>
      <c r="J16" s="6">
        <v>7.44</v>
      </c>
      <c r="K16" s="6">
        <v>12.82</v>
      </c>
    </row>
    <row r="17" spans="1:21" x14ac:dyDescent="0.3">
      <c r="A17" s="10" t="s">
        <v>182</v>
      </c>
      <c r="B17" s="155" t="s">
        <v>1043</v>
      </c>
      <c r="C17" s="10" t="s">
        <v>192</v>
      </c>
      <c r="D17" s="10" t="s">
        <v>80</v>
      </c>
      <c r="I17" s="6">
        <v>11.44</v>
      </c>
      <c r="J17" s="6">
        <v>8.35</v>
      </c>
      <c r="K17" s="6">
        <v>12.71</v>
      </c>
    </row>
    <row r="18" spans="1:21" x14ac:dyDescent="0.3">
      <c r="A18" s="10" t="s">
        <v>181</v>
      </c>
      <c r="B18" s="155" t="s">
        <v>1043</v>
      </c>
      <c r="C18" s="10" t="s">
        <v>192</v>
      </c>
      <c r="D18" s="10" t="s">
        <v>80</v>
      </c>
      <c r="J18" s="6">
        <v>7.05</v>
      </c>
    </row>
    <row r="19" spans="1:21" x14ac:dyDescent="0.3">
      <c r="A19" s="10" t="s">
        <v>180</v>
      </c>
      <c r="B19" s="155" t="s">
        <v>1043</v>
      </c>
      <c r="C19" s="10" t="s">
        <v>192</v>
      </c>
      <c r="D19" s="10" t="s">
        <v>80</v>
      </c>
      <c r="I19" s="6" t="s">
        <v>145</v>
      </c>
      <c r="J19" s="6">
        <v>7.02</v>
      </c>
      <c r="K19" s="6">
        <v>12.47</v>
      </c>
    </row>
    <row r="20" spans="1:21" x14ac:dyDescent="0.3">
      <c r="A20" s="10" t="s">
        <v>179</v>
      </c>
      <c r="B20" s="155" t="s">
        <v>1043</v>
      </c>
      <c r="C20" s="10" t="s">
        <v>192</v>
      </c>
      <c r="D20" s="10" t="s">
        <v>80</v>
      </c>
      <c r="I20" s="6" t="s">
        <v>146</v>
      </c>
      <c r="J20" s="6">
        <v>7.61</v>
      </c>
      <c r="K20" s="6">
        <v>11.33</v>
      </c>
    </row>
    <row r="21" spans="1:21" x14ac:dyDescent="0.3">
      <c r="A21" s="10" t="s">
        <v>178</v>
      </c>
      <c r="B21" s="155" t="s">
        <v>1043</v>
      </c>
      <c r="C21" s="10" t="s">
        <v>192</v>
      </c>
      <c r="D21" s="10" t="s">
        <v>80</v>
      </c>
      <c r="I21" s="6">
        <v>11.01</v>
      </c>
      <c r="J21" s="6">
        <v>5.85</v>
      </c>
      <c r="K21" s="6">
        <v>12.39</v>
      </c>
    </row>
    <row r="22" spans="1:21" x14ac:dyDescent="0.3">
      <c r="A22" s="10" t="s">
        <v>177</v>
      </c>
      <c r="B22" s="155" t="s">
        <v>1043</v>
      </c>
      <c r="C22" s="10" t="s">
        <v>192</v>
      </c>
      <c r="D22" s="10" t="s">
        <v>80</v>
      </c>
      <c r="I22" s="6">
        <v>11.05</v>
      </c>
      <c r="J22" s="6">
        <v>7.06</v>
      </c>
      <c r="K22" s="6">
        <v>11.44</v>
      </c>
    </row>
    <row r="23" spans="1:21" x14ac:dyDescent="0.3">
      <c r="A23" s="10" t="s">
        <v>176</v>
      </c>
      <c r="B23" s="155" t="s">
        <v>1043</v>
      </c>
      <c r="C23" s="10" t="s">
        <v>192</v>
      </c>
      <c r="D23" s="10" t="s">
        <v>80</v>
      </c>
      <c r="I23" s="6">
        <v>11.16</v>
      </c>
      <c r="J23" s="6">
        <v>7.34</v>
      </c>
      <c r="K23" s="6">
        <v>11.78</v>
      </c>
    </row>
    <row r="24" spans="1:21" x14ac:dyDescent="0.3">
      <c r="A24" s="8" t="s">
        <v>161</v>
      </c>
      <c r="B24" s="155" t="s">
        <v>1043</v>
      </c>
      <c r="C24" s="10" t="s">
        <v>192</v>
      </c>
      <c r="D24" s="10" t="s">
        <v>80</v>
      </c>
      <c r="I24" s="6">
        <v>11.56</v>
      </c>
      <c r="J24" s="6">
        <v>8.2100000000000009</v>
      </c>
      <c r="K24" s="6">
        <v>13.89</v>
      </c>
      <c r="R24" s="6">
        <v>18.54</v>
      </c>
      <c r="S24" s="6">
        <v>11.76</v>
      </c>
      <c r="T24" s="6">
        <v>6.57</v>
      </c>
      <c r="U24" s="6">
        <v>7.04</v>
      </c>
    </row>
    <row r="25" spans="1:21" x14ac:dyDescent="0.3">
      <c r="A25" s="8" t="s">
        <v>163</v>
      </c>
      <c r="B25" s="155" t="s">
        <v>1043</v>
      </c>
      <c r="C25" s="10" t="s">
        <v>192</v>
      </c>
      <c r="D25" s="10" t="s">
        <v>80</v>
      </c>
      <c r="I25" s="6">
        <v>11.71</v>
      </c>
      <c r="J25" s="6">
        <v>7.86</v>
      </c>
      <c r="K25" s="6">
        <v>11.67</v>
      </c>
    </row>
    <row r="26" spans="1:21" x14ac:dyDescent="0.3">
      <c r="A26" s="8" t="s">
        <v>162</v>
      </c>
      <c r="B26" s="155" t="s">
        <v>1043</v>
      </c>
      <c r="C26" s="10" t="s">
        <v>192</v>
      </c>
      <c r="D26" s="10" t="s">
        <v>80</v>
      </c>
      <c r="G26" s="6">
        <v>15.9</v>
      </c>
      <c r="H26" s="6">
        <v>6</v>
      </c>
    </row>
    <row r="27" spans="1:21" x14ac:dyDescent="0.3">
      <c r="A27" s="8" t="s">
        <v>164</v>
      </c>
      <c r="B27" s="155" t="s">
        <v>1043</v>
      </c>
      <c r="C27" s="10" t="s">
        <v>192</v>
      </c>
      <c r="D27" s="10" t="s">
        <v>80</v>
      </c>
      <c r="G27" s="6">
        <v>15.54</v>
      </c>
      <c r="H27" s="6">
        <v>8.0500000000000007</v>
      </c>
    </row>
    <row r="28" spans="1:21" x14ac:dyDescent="0.3">
      <c r="A28" s="8" t="s">
        <v>165</v>
      </c>
      <c r="B28" s="155" t="s">
        <v>1043</v>
      </c>
      <c r="C28" s="10" t="s">
        <v>192</v>
      </c>
      <c r="D28" s="10" t="s">
        <v>80</v>
      </c>
      <c r="G28" s="6">
        <v>15.54</v>
      </c>
      <c r="H28" s="6">
        <v>7.9</v>
      </c>
    </row>
    <row r="29" spans="1:21" x14ac:dyDescent="0.3">
      <c r="A29" s="8" t="s">
        <v>166</v>
      </c>
      <c r="B29" s="155" t="s">
        <v>1043</v>
      </c>
      <c r="C29" s="10" t="s">
        <v>192</v>
      </c>
      <c r="D29" s="10" t="s">
        <v>80</v>
      </c>
      <c r="G29" s="28">
        <v>14.65</v>
      </c>
      <c r="H29" s="6">
        <v>6.74</v>
      </c>
    </row>
    <row r="30" spans="1:21" x14ac:dyDescent="0.3">
      <c r="A30" s="8" t="s">
        <v>167</v>
      </c>
      <c r="B30" s="155" t="s">
        <v>1043</v>
      </c>
      <c r="C30" s="10" t="s">
        <v>192</v>
      </c>
      <c r="D30" s="10" t="s">
        <v>80</v>
      </c>
      <c r="G30" s="6">
        <v>15.46</v>
      </c>
    </row>
    <row r="31" spans="1:21" x14ac:dyDescent="0.3">
      <c r="A31" s="8" t="s">
        <v>168</v>
      </c>
      <c r="B31" s="155" t="s">
        <v>1043</v>
      </c>
      <c r="C31" s="10" t="s">
        <v>192</v>
      </c>
      <c r="D31" s="10" t="s">
        <v>80</v>
      </c>
      <c r="G31" s="6">
        <v>15.29</v>
      </c>
      <c r="H31" s="6">
        <v>7.3</v>
      </c>
    </row>
    <row r="32" spans="1:21" x14ac:dyDescent="0.3">
      <c r="A32" s="8" t="s">
        <v>169</v>
      </c>
      <c r="B32" s="155" t="s">
        <v>1043</v>
      </c>
      <c r="C32" s="10" t="s">
        <v>192</v>
      </c>
      <c r="D32" s="10" t="s">
        <v>80</v>
      </c>
      <c r="P32" s="6">
        <v>8.98</v>
      </c>
      <c r="Q32" s="6">
        <v>4.16</v>
      </c>
    </row>
    <row r="33" spans="1:21" x14ac:dyDescent="0.3">
      <c r="A33" s="8" t="s">
        <v>170</v>
      </c>
      <c r="B33" s="155" t="s">
        <v>1043</v>
      </c>
      <c r="C33" s="10" t="s">
        <v>192</v>
      </c>
      <c r="D33" s="10" t="s">
        <v>80</v>
      </c>
      <c r="G33" s="6">
        <v>15.4</v>
      </c>
    </row>
    <row r="34" spans="1:21" x14ac:dyDescent="0.3">
      <c r="A34" s="8" t="s">
        <v>171</v>
      </c>
      <c r="B34" s="155" t="s">
        <v>1043</v>
      </c>
      <c r="C34" s="10" t="s">
        <v>192</v>
      </c>
      <c r="D34" s="10" t="s">
        <v>80</v>
      </c>
      <c r="R34" s="6">
        <v>16.96</v>
      </c>
      <c r="S34" s="6">
        <v>10.79</v>
      </c>
      <c r="T34" s="6">
        <v>6.29</v>
      </c>
      <c r="U34" s="6">
        <v>6.82</v>
      </c>
    </row>
    <row r="35" spans="1:21" x14ac:dyDescent="0.3">
      <c r="A35" s="8" t="s">
        <v>172</v>
      </c>
      <c r="B35" s="155" t="s">
        <v>1043</v>
      </c>
      <c r="C35" s="10" t="s">
        <v>192</v>
      </c>
      <c r="D35" s="10" t="s">
        <v>80</v>
      </c>
      <c r="R35" s="6">
        <v>17.920000000000002</v>
      </c>
      <c r="S35" s="6">
        <v>11.4</v>
      </c>
      <c r="T35" s="6">
        <v>6.61</v>
      </c>
      <c r="U35" s="6">
        <v>7.1</v>
      </c>
    </row>
    <row r="36" spans="1:21" x14ac:dyDescent="0.3">
      <c r="A36" s="8" t="s">
        <v>173</v>
      </c>
      <c r="B36" s="155" t="s">
        <v>1043</v>
      </c>
      <c r="C36" s="10" t="s">
        <v>192</v>
      </c>
      <c r="D36" s="10" t="s">
        <v>80</v>
      </c>
      <c r="R36" s="6">
        <v>17.91</v>
      </c>
      <c r="S36" s="6">
        <v>11.38</v>
      </c>
      <c r="T36" s="6">
        <v>6.74</v>
      </c>
      <c r="U36" s="6">
        <v>6.99</v>
      </c>
    </row>
    <row r="37" spans="1:21" x14ac:dyDescent="0.3">
      <c r="A37" s="8" t="s">
        <v>174</v>
      </c>
      <c r="B37" s="155" t="s">
        <v>1043</v>
      </c>
      <c r="C37" s="10" t="s">
        <v>192</v>
      </c>
      <c r="D37" s="10" t="s">
        <v>80</v>
      </c>
      <c r="R37" s="6">
        <v>17.36</v>
      </c>
      <c r="S37" s="6">
        <v>11</v>
      </c>
      <c r="T37" s="6">
        <v>5.75</v>
      </c>
      <c r="U37" s="6">
        <v>6.5</v>
      </c>
    </row>
    <row r="38" spans="1:21" x14ac:dyDescent="0.3">
      <c r="A38" s="8" t="s">
        <v>175</v>
      </c>
      <c r="B38" s="155" t="s">
        <v>1043</v>
      </c>
      <c r="C38" s="10" t="s">
        <v>192</v>
      </c>
      <c r="D38" s="10" t="s">
        <v>80</v>
      </c>
      <c r="R38" s="6">
        <v>18.420000000000002</v>
      </c>
      <c r="S38" s="6">
        <v>11.31</v>
      </c>
      <c r="T38" s="6">
        <v>6.83</v>
      </c>
      <c r="U38" s="6">
        <v>7.1</v>
      </c>
    </row>
    <row r="39" spans="1:21" x14ac:dyDescent="0.3">
      <c r="A39" s="10" t="s">
        <v>200</v>
      </c>
      <c r="B39" s="6" t="s">
        <v>158</v>
      </c>
      <c r="C39" s="10" t="s">
        <v>72</v>
      </c>
      <c r="D39" s="10" t="s">
        <v>75</v>
      </c>
      <c r="E39" s="6">
        <v>6.7</v>
      </c>
      <c r="F39" s="6">
        <v>2.9</v>
      </c>
      <c r="P39" s="6">
        <v>8.6999999999999993</v>
      </c>
      <c r="Q39" s="6">
        <v>4.5</v>
      </c>
      <c r="R39" s="6">
        <v>16.05</v>
      </c>
      <c r="S39" s="6">
        <v>9.4499999999999993</v>
      </c>
      <c r="T39" s="6">
        <v>5.9</v>
      </c>
      <c r="U39" s="6">
        <v>6.2</v>
      </c>
    </row>
    <row r="40" spans="1:21" x14ac:dyDescent="0.3">
      <c r="A40" s="10" t="s">
        <v>201</v>
      </c>
      <c r="B40" s="6" t="s">
        <v>158</v>
      </c>
      <c r="C40" s="10" t="s">
        <v>195</v>
      </c>
      <c r="D40" s="10" t="s">
        <v>194</v>
      </c>
      <c r="P40" s="6">
        <v>9.76</v>
      </c>
      <c r="Q40" s="6">
        <v>4.05</v>
      </c>
    </row>
  </sheetData>
  <phoneticPr fontId="3" type="noConversion"/>
  <pageMargins left="0.75" right="0.75" top="1" bottom="1" header="0" footer="0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Q627"/>
  <sheetViews>
    <sheetView zoomScale="110" zoomScaleNormal="110" workbookViewId="0">
      <pane xSplit="2" ySplit="2" topLeftCell="AS150" activePane="bottomRight" state="frozen"/>
      <selection pane="topRight" activeCell="C1" sqref="C1"/>
      <selection pane="bottomLeft" activeCell="A2" sqref="A2"/>
      <selection pane="bottomRight" activeCell="BF154" sqref="BF154"/>
    </sheetView>
  </sheetViews>
  <sheetFormatPr baseColWidth="10" defaultRowHeight="15.6" x14ac:dyDescent="0.3"/>
  <cols>
    <col min="1" max="1" width="28" style="9" bestFit="1" customWidth="1"/>
    <col min="2" max="2" width="14.88671875" style="6" bestFit="1" customWidth="1"/>
    <col min="3" max="3" width="48.44140625" style="9" bestFit="1" customWidth="1"/>
    <col min="4" max="4" width="23.44140625" style="9" bestFit="1" customWidth="1"/>
    <col min="5" max="5" width="6.109375" style="6" customWidth="1"/>
    <col min="6" max="6" width="6.6640625" style="6" bestFit="1" customWidth="1"/>
    <col min="7" max="7" width="7.6640625" style="6" bestFit="1" customWidth="1"/>
    <col min="8" max="8" width="7.5546875" style="6" bestFit="1" customWidth="1"/>
    <col min="9" max="9" width="7.88671875" style="6" bestFit="1" customWidth="1"/>
    <col min="10" max="10" width="7.6640625" style="6" bestFit="1" customWidth="1"/>
    <col min="11" max="11" width="8" style="6" bestFit="1" customWidth="1"/>
    <col min="12" max="12" width="10.33203125" style="6" bestFit="1" customWidth="1"/>
    <col min="13" max="13" width="10" style="6" bestFit="1" customWidth="1"/>
    <col min="14" max="14" width="8" style="6" bestFit="1" customWidth="1"/>
    <col min="15" max="15" width="11" style="6" customWidth="1"/>
    <col min="16" max="16" width="7.88671875" style="6" bestFit="1" customWidth="1"/>
    <col min="17" max="17" width="6.6640625" style="6" bestFit="1" customWidth="1"/>
    <col min="18" max="18" width="9.109375" style="6" bestFit="1" customWidth="1"/>
    <col min="19" max="19" width="8.88671875" style="6" bestFit="1" customWidth="1"/>
    <col min="20" max="20" width="7.88671875" style="6" bestFit="1" customWidth="1"/>
    <col min="21" max="21" width="9" style="6" bestFit="1" customWidth="1"/>
    <col min="22" max="22" width="8.6640625" style="6" bestFit="1" customWidth="1"/>
    <col min="23" max="23" width="9.6640625" style="6" bestFit="1" customWidth="1"/>
    <col min="24" max="24" width="9.44140625" style="6" bestFit="1" customWidth="1"/>
    <col min="25" max="25" width="9.33203125" style="6" bestFit="1" customWidth="1"/>
    <col min="26" max="26" width="7.33203125" style="6" bestFit="1" customWidth="1"/>
    <col min="27" max="27" width="8.5546875" style="6" bestFit="1" customWidth="1"/>
    <col min="28" max="28" width="8.109375" style="6" bestFit="1" customWidth="1"/>
    <col min="29" max="32" width="6.6640625" style="6" bestFit="1" customWidth="1"/>
    <col min="33" max="33" width="10.33203125" style="6" bestFit="1" customWidth="1"/>
    <col min="34" max="34" width="11.5546875" style="6" bestFit="1" customWidth="1"/>
    <col min="35" max="35" width="7.88671875" style="6" bestFit="1" customWidth="1"/>
    <col min="36" max="36" width="10.33203125" style="6" bestFit="1" customWidth="1"/>
    <col min="37" max="37" width="11.5546875" style="6" bestFit="1" customWidth="1"/>
    <col min="38" max="38" width="6.6640625" style="6" bestFit="1" customWidth="1"/>
    <col min="39" max="39" width="10.33203125" style="6" bestFit="1" customWidth="1"/>
    <col min="40" max="40" width="11.5546875" style="6" bestFit="1" customWidth="1"/>
    <col min="41" max="41" width="6.6640625" style="6" bestFit="1" customWidth="1"/>
    <col min="42" max="42" width="10.33203125" style="6" bestFit="1" customWidth="1"/>
    <col min="43" max="43" width="11.5546875" style="6" bestFit="1" customWidth="1"/>
    <col min="44" max="44" width="7.5546875" style="6" bestFit="1" customWidth="1"/>
    <col min="45" max="45" width="7.88671875" style="6" bestFit="1" customWidth="1"/>
    <col min="46" max="47" width="7.5546875" style="6" bestFit="1" customWidth="1"/>
    <col min="48" max="52" width="8.33203125" style="6" bestFit="1" customWidth="1"/>
    <col min="53" max="58" width="7.88671875" style="6" bestFit="1" customWidth="1"/>
    <col min="59" max="59" width="6.6640625" style="6" bestFit="1" customWidth="1"/>
    <col min="60" max="60" width="7.88671875" style="6" bestFit="1" customWidth="1"/>
    <col min="61" max="61" width="8.6640625" style="6" bestFit="1" customWidth="1"/>
    <col min="62" max="62" width="10" style="6" bestFit="1" customWidth="1"/>
    <col min="63" max="63" width="9.6640625" style="6" bestFit="1" customWidth="1"/>
    <col min="64" max="65" width="9.33203125" style="6" bestFit="1" customWidth="1"/>
    <col min="66" max="66" width="7.88671875" style="6" bestFit="1" customWidth="1"/>
    <col min="67" max="67" width="7.44140625" style="6" bestFit="1" customWidth="1"/>
    <col min="68" max="68" width="7.6640625" style="6" bestFit="1" customWidth="1"/>
    <col min="69" max="69" width="9" style="6" bestFit="1" customWidth="1"/>
    <col min="70" max="70" width="8.6640625" style="6" bestFit="1" customWidth="1"/>
    <col min="71" max="71" width="7.33203125" style="6" bestFit="1" customWidth="1"/>
    <col min="72" max="72" width="9.109375" style="6" bestFit="1" customWidth="1"/>
    <col min="73" max="73" width="6.6640625" style="6" bestFit="1" customWidth="1"/>
    <col min="74" max="74" width="8.6640625" style="6" bestFit="1" customWidth="1"/>
    <col min="75" max="75" width="9.109375" style="6" bestFit="1" customWidth="1"/>
    <col min="76" max="76" width="7.109375" style="6" bestFit="1" customWidth="1"/>
    <col min="77" max="77" width="6.6640625" style="6" bestFit="1" customWidth="1"/>
    <col min="78" max="78" width="9.6640625" style="6" bestFit="1" customWidth="1"/>
    <col min="79" max="79" width="7" style="6" bestFit="1" customWidth="1"/>
    <col min="80" max="80" width="7.44140625" style="6" bestFit="1" customWidth="1"/>
    <col min="81" max="81" width="14.6640625" style="6" bestFit="1" customWidth="1"/>
    <col min="82" max="82" width="7.109375" style="6" bestFit="1" customWidth="1"/>
    <col min="83" max="83" width="7.44140625" style="6" bestFit="1" customWidth="1"/>
    <col min="84" max="86" width="6.6640625" style="6" bestFit="1" customWidth="1"/>
    <col min="87" max="87" width="9.88671875" style="6" bestFit="1" customWidth="1"/>
    <col min="88" max="88" width="11.109375" style="6" bestFit="1" customWidth="1"/>
    <col min="89" max="89" width="7.88671875" style="6" bestFit="1" customWidth="1"/>
    <col min="90" max="90" width="9.88671875" style="6" bestFit="1" customWidth="1"/>
    <col min="91" max="91" width="11.109375" style="6" bestFit="1" customWidth="1"/>
    <col min="92" max="92" width="7.88671875" style="6" bestFit="1" customWidth="1"/>
    <col min="93" max="93" width="9.88671875" style="6" bestFit="1" customWidth="1"/>
    <col min="94" max="94" width="11.109375" style="6" bestFit="1" customWidth="1"/>
    <col min="95" max="95" width="8.44140625" style="6" bestFit="1" customWidth="1"/>
    <col min="96" max="96" width="9.88671875" style="6" bestFit="1" customWidth="1"/>
    <col min="97" max="97" width="11.109375" style="6" bestFit="1" customWidth="1"/>
    <col min="98" max="101" width="7.33203125" style="6" bestFit="1" customWidth="1"/>
    <col min="102" max="105" width="8" style="6" bestFit="1" customWidth="1"/>
    <col min="106" max="106" width="7.5546875" style="6" bestFit="1" customWidth="1"/>
    <col min="107" max="107" width="9.109375" style="6" bestFit="1" customWidth="1"/>
    <col min="108" max="109" width="7.5546875" style="6" bestFit="1" customWidth="1"/>
    <col min="110" max="110" width="7.33203125" style="6" bestFit="1" customWidth="1"/>
    <col min="111" max="111" width="7" style="6" bestFit="1" customWidth="1"/>
    <col min="112" max="112" width="4.6640625" style="6" bestFit="1" customWidth="1"/>
    <col min="113" max="113" width="7.6640625" style="6" bestFit="1" customWidth="1"/>
    <col min="114" max="114" width="8.5546875" style="6" bestFit="1" customWidth="1"/>
    <col min="115" max="115" width="4.6640625" style="6" bestFit="1" customWidth="1"/>
    <col min="116" max="116" width="7.6640625" style="6" bestFit="1" customWidth="1"/>
    <col min="117" max="117" width="8.5546875" style="6" bestFit="1" customWidth="1"/>
    <col min="118" max="118" width="4.6640625" style="6" bestFit="1" customWidth="1"/>
    <col min="119" max="119" width="7.6640625" style="6" bestFit="1" customWidth="1"/>
    <col min="120" max="120" width="8.5546875" style="6" bestFit="1" customWidth="1"/>
    <col min="121" max="121" width="4.6640625" style="6" bestFit="1" customWidth="1"/>
    <col min="122" max="122" width="7.6640625" style="6" bestFit="1" customWidth="1"/>
    <col min="123" max="123" width="11.44140625" style="6"/>
    <col min="124" max="127" width="5.5546875" style="6" bestFit="1" customWidth="1"/>
    <col min="128" max="131" width="5.88671875" style="6" bestFit="1" customWidth="1"/>
    <col min="132" max="135" width="5.6640625" style="6" bestFit="1" customWidth="1"/>
    <col min="136" max="136" width="5.33203125" style="6" bestFit="1" customWidth="1"/>
    <col min="137" max="137" width="6.109375" style="6" bestFit="1" customWidth="1"/>
    <col min="138" max="138" width="4.109375" style="6" bestFit="1" customWidth="1"/>
    <col min="139" max="171" width="11.44140625" style="6"/>
    <col min="172" max="175" width="5.33203125" style="6" bestFit="1" customWidth="1"/>
    <col min="176" max="179" width="5.5546875" style="6" bestFit="1" customWidth="1"/>
    <col min="180" max="183" width="5.44140625" style="6" bestFit="1" customWidth="1"/>
    <col min="184" max="233" width="11.44140625" style="6"/>
    <col min="234" max="234" width="16.33203125" style="6" bestFit="1" customWidth="1"/>
    <col min="235" max="235" width="12.5546875" style="6" bestFit="1" customWidth="1"/>
    <col min="236" max="236" width="26.44140625" style="6" bestFit="1" customWidth="1"/>
    <col min="237" max="237" width="18.5546875" style="6" bestFit="1" customWidth="1"/>
    <col min="238" max="238" width="18.5546875" style="6" customWidth="1"/>
    <col min="239" max="239" width="6.6640625" style="6" bestFit="1" customWidth="1"/>
    <col min="240" max="240" width="5" style="6" bestFit="1" customWidth="1"/>
    <col min="241" max="241" width="7" style="6" bestFit="1" customWidth="1"/>
    <col min="242" max="242" width="6.44140625" style="6" bestFit="1" customWidth="1"/>
    <col min="243" max="243" width="6.109375" style="6" bestFit="1" customWidth="1"/>
    <col min="244" max="244" width="6.5546875" style="6" bestFit="1" customWidth="1"/>
    <col min="245" max="245" width="7" style="6" bestFit="1" customWidth="1"/>
    <col min="246" max="246" width="9.109375" style="6" bestFit="1" customWidth="1"/>
    <col min="247" max="247" width="8.6640625" style="6" bestFit="1" customWidth="1"/>
    <col min="248" max="248" width="6.88671875" style="6" bestFit="1" customWidth="1"/>
    <col min="249" max="249" width="7.33203125" style="6" bestFit="1" customWidth="1"/>
    <col min="250" max="250" width="6.109375" style="6" bestFit="1" customWidth="1"/>
    <col min="251" max="251" width="5.33203125" style="6" bestFit="1" customWidth="1"/>
    <col min="252" max="252" width="8.33203125" style="6" bestFit="1" customWidth="1"/>
    <col min="253" max="253" width="7.88671875" style="6" bestFit="1" customWidth="1"/>
    <col min="254" max="254" width="5.88671875" style="6" bestFit="1" customWidth="1"/>
    <col min="255" max="255" width="7.88671875" style="6" bestFit="1" customWidth="1"/>
    <col min="256" max="256" width="7.44140625" style="6" bestFit="1" customWidth="1"/>
    <col min="257" max="257" width="8.5546875" style="6" bestFit="1" customWidth="1"/>
    <col min="258" max="259" width="8.5546875" style="6" customWidth="1"/>
    <col min="260" max="260" width="16.33203125" style="6" bestFit="1" customWidth="1"/>
    <col min="261" max="262" width="8.109375" style="6" bestFit="1" customWidth="1"/>
    <col min="263" max="263" width="6.5546875" style="6" bestFit="1" customWidth="1"/>
    <col min="264" max="264" width="7.5546875" style="6" bestFit="1" customWidth="1"/>
    <col min="265" max="265" width="7.33203125" style="6" bestFit="1" customWidth="1"/>
    <col min="266" max="266" width="5.33203125" style="6" bestFit="1" customWidth="1"/>
    <col min="267" max="267" width="5.5546875" style="6" bestFit="1" customWidth="1"/>
    <col min="268" max="269" width="5.44140625" style="6" bestFit="1" customWidth="1"/>
    <col min="270" max="270" width="9" style="6" bestFit="1" customWidth="1"/>
    <col min="271" max="271" width="10" style="6" bestFit="1" customWidth="1"/>
    <col min="272" max="272" width="6.109375" style="6" bestFit="1" customWidth="1"/>
    <col min="273" max="273" width="9" style="6" bestFit="1" customWidth="1"/>
    <col min="274" max="275" width="9" style="6" customWidth="1"/>
    <col min="276" max="276" width="16.33203125" style="6" bestFit="1" customWidth="1"/>
    <col min="277" max="277" width="10" style="6" bestFit="1" customWidth="1"/>
    <col min="278" max="278" width="5.44140625" style="6" bestFit="1" customWidth="1"/>
    <col min="279" max="279" width="9" style="6" bestFit="1" customWidth="1"/>
    <col min="280" max="280" width="10" style="6" bestFit="1" customWidth="1"/>
    <col min="281" max="281" width="5.44140625" style="6" bestFit="1" customWidth="1"/>
    <col min="282" max="282" width="9" style="6" bestFit="1" customWidth="1"/>
    <col min="283" max="283" width="10" style="6" bestFit="1" customWidth="1"/>
    <col min="284" max="284" width="6.33203125" style="6" bestFit="1" customWidth="1"/>
    <col min="285" max="286" width="6.5546875" style="6" bestFit="1" customWidth="1"/>
    <col min="287" max="287" width="6.33203125" style="6" bestFit="1" customWidth="1"/>
    <col min="288" max="289" width="7" style="6" bestFit="1" customWidth="1"/>
    <col min="290" max="291" width="7" style="6" customWidth="1"/>
    <col min="292" max="292" width="16.33203125" style="6" bestFit="1" customWidth="1"/>
    <col min="293" max="294" width="7" style="6" bestFit="1" customWidth="1"/>
    <col min="295" max="295" width="6.5546875" style="6" bestFit="1" customWidth="1"/>
    <col min="296" max="296" width="9.6640625" style="6" bestFit="1" customWidth="1"/>
    <col min="297" max="299" width="6.5546875" style="6" bestFit="1" customWidth="1"/>
    <col min="300" max="301" width="6.109375" style="6" bestFit="1" customWidth="1"/>
    <col min="302" max="302" width="5.33203125" style="6" bestFit="1" customWidth="1"/>
    <col min="303" max="303" width="6.109375" style="6" bestFit="1" customWidth="1"/>
    <col min="304" max="304" width="7.44140625" style="6" bestFit="1" customWidth="1"/>
    <col min="305" max="305" width="8.6640625" style="6" bestFit="1" customWidth="1"/>
    <col min="306" max="307" width="8.6640625" style="6" customWidth="1"/>
    <col min="308" max="308" width="16.33203125" style="6" bestFit="1" customWidth="1"/>
    <col min="309" max="309" width="8.6640625" style="6" customWidth="1"/>
    <col min="310" max="310" width="8.33203125" style="6" bestFit="1" customWidth="1"/>
    <col min="311" max="312" width="9.6640625" style="6" bestFit="1" customWidth="1"/>
    <col min="313" max="313" width="6.109375" style="6" bestFit="1" customWidth="1"/>
    <col min="314" max="315" width="7.6640625" style="6" bestFit="1" customWidth="1"/>
    <col min="316" max="316" width="8.109375" style="6" bestFit="1" customWidth="1"/>
    <col min="317" max="317" width="7.6640625" style="6" bestFit="1" customWidth="1"/>
    <col min="318" max="318" width="8.109375" style="6" bestFit="1" customWidth="1"/>
    <col min="319" max="319" width="6.5546875" style="6" bestFit="1" customWidth="1"/>
    <col min="320" max="320" width="5.33203125" style="6" bestFit="1" customWidth="1"/>
    <col min="321" max="321" width="8" style="6" bestFit="1" customWidth="1"/>
    <col min="322" max="323" width="5.33203125" style="6" customWidth="1"/>
    <col min="324" max="324" width="16.33203125" style="6" bestFit="1" customWidth="1"/>
    <col min="325" max="325" width="8" style="6" bestFit="1" customWidth="1"/>
    <col min="326" max="326" width="6.44140625" style="6" bestFit="1" customWidth="1"/>
    <col min="327" max="327" width="5.33203125" style="6" bestFit="1" customWidth="1"/>
    <col min="328" max="328" width="8.44140625" style="6" bestFit="1" customWidth="1"/>
    <col min="329" max="329" width="6.109375" style="6" bestFit="1" customWidth="1"/>
    <col min="330" max="330" width="6.5546875" style="6" bestFit="1" customWidth="1"/>
    <col min="331" max="331" width="6.88671875" style="6" bestFit="1" customWidth="1"/>
    <col min="332" max="332" width="6.5546875" style="6" customWidth="1"/>
    <col min="333" max="333" width="6.5546875" style="6" bestFit="1" customWidth="1"/>
    <col min="334" max="334" width="5.44140625" style="6" bestFit="1" customWidth="1"/>
    <col min="335" max="335" width="5.88671875" style="6" bestFit="1" customWidth="1"/>
    <col min="336" max="336" width="5.33203125" style="6" bestFit="1" customWidth="1"/>
    <col min="337" max="337" width="8.6640625" style="6" bestFit="1" customWidth="1"/>
    <col min="338" max="338" width="8.6640625" style="6" customWidth="1"/>
    <col min="339" max="339" width="11.44140625" style="6"/>
    <col min="340" max="340" width="16.33203125" style="6" bestFit="1" customWidth="1"/>
    <col min="341" max="341" width="9.6640625" style="6" bestFit="1" customWidth="1"/>
    <col min="342" max="342" width="6.109375" style="6" bestFit="1" customWidth="1"/>
    <col min="343" max="343" width="8.6640625" style="6" bestFit="1" customWidth="1"/>
    <col min="344" max="344" width="9.6640625" style="6" bestFit="1" customWidth="1"/>
    <col min="345" max="345" width="6.109375" style="6" bestFit="1" customWidth="1"/>
    <col min="346" max="346" width="8.6640625" style="6" bestFit="1" customWidth="1"/>
    <col min="347" max="347" width="9.6640625" style="6" bestFit="1" customWidth="1"/>
    <col min="348" max="348" width="6.6640625" style="6" bestFit="1" customWidth="1"/>
    <col min="349" max="349" width="8.6640625" style="6" bestFit="1" customWidth="1"/>
    <col min="350" max="350" width="9.6640625" style="6" bestFit="1" customWidth="1"/>
    <col min="351" max="353" width="5.88671875" style="6" bestFit="1" customWidth="1"/>
    <col min="354" max="355" width="5.88671875" style="6" customWidth="1"/>
    <col min="356" max="356" width="16.33203125" style="6" bestFit="1" customWidth="1"/>
    <col min="357" max="357" width="5.88671875" style="6" bestFit="1" customWidth="1"/>
    <col min="358" max="361" width="6.5546875" style="6" bestFit="1" customWidth="1"/>
    <col min="362" max="362" width="6.109375" style="6" bestFit="1" customWidth="1"/>
    <col min="363" max="363" width="7.33203125" style="6" bestFit="1" customWidth="1"/>
    <col min="364" max="364" width="6.109375" style="6" bestFit="1" customWidth="1"/>
    <col min="365" max="365" width="7.5546875" style="6" bestFit="1" customWidth="1"/>
    <col min="366" max="366" width="7.33203125" style="6" bestFit="1" customWidth="1"/>
    <col min="367" max="367" width="7" style="6" bestFit="1" customWidth="1"/>
    <col min="368" max="368" width="4.6640625" style="6" bestFit="1" customWidth="1"/>
    <col min="369" max="369" width="7.6640625" style="6" bestFit="1" customWidth="1"/>
    <col min="370" max="370" width="8.5546875" style="6" bestFit="1" customWidth="1"/>
    <col min="371" max="371" width="4.6640625" style="6" bestFit="1" customWidth="1"/>
    <col min="372" max="372" width="7.6640625" style="6" bestFit="1" customWidth="1"/>
    <col min="373" max="373" width="8.5546875" style="6" bestFit="1" customWidth="1"/>
    <col min="374" max="374" width="4.6640625" style="6" bestFit="1" customWidth="1"/>
    <col min="375" max="375" width="7.6640625" style="6" bestFit="1" customWidth="1"/>
    <col min="376" max="376" width="8.5546875" style="6" bestFit="1" customWidth="1"/>
    <col min="377" max="377" width="4.6640625" style="6" bestFit="1" customWidth="1"/>
    <col min="378" max="378" width="7.6640625" style="6" bestFit="1" customWidth="1"/>
    <col min="379" max="379" width="11.44140625" style="6"/>
    <col min="380" max="383" width="5.5546875" style="6" bestFit="1" customWidth="1"/>
    <col min="384" max="387" width="5.88671875" style="6" bestFit="1" customWidth="1"/>
    <col min="388" max="391" width="5.6640625" style="6" bestFit="1" customWidth="1"/>
    <col min="392" max="392" width="5.33203125" style="6" bestFit="1" customWidth="1"/>
    <col min="393" max="393" width="6.109375" style="6" bestFit="1" customWidth="1"/>
    <col min="394" max="394" width="4.109375" style="6" bestFit="1" customWidth="1"/>
    <col min="395" max="427" width="11.44140625" style="6"/>
    <col min="428" max="431" width="5.33203125" style="6" bestFit="1" customWidth="1"/>
    <col min="432" max="435" width="5.5546875" style="6" bestFit="1" customWidth="1"/>
    <col min="436" max="439" width="5.44140625" style="6" bestFit="1" customWidth="1"/>
    <col min="440" max="489" width="11.44140625" style="6"/>
    <col min="490" max="490" width="16.33203125" style="6" bestFit="1" customWidth="1"/>
    <col min="491" max="491" width="12.5546875" style="6" bestFit="1" customWidth="1"/>
    <col min="492" max="492" width="26.44140625" style="6" bestFit="1" customWidth="1"/>
    <col min="493" max="493" width="18.5546875" style="6" bestFit="1" customWidth="1"/>
    <col min="494" max="494" width="18.5546875" style="6" customWidth="1"/>
    <col min="495" max="495" width="6.6640625" style="6" bestFit="1" customWidth="1"/>
    <col min="496" max="496" width="5" style="6" bestFit="1" customWidth="1"/>
    <col min="497" max="497" width="7" style="6" bestFit="1" customWidth="1"/>
    <col min="498" max="498" width="6.44140625" style="6" bestFit="1" customWidth="1"/>
    <col min="499" max="499" width="6.109375" style="6" bestFit="1" customWidth="1"/>
    <col min="500" max="500" width="6.5546875" style="6" bestFit="1" customWidth="1"/>
    <col min="501" max="501" width="7" style="6" bestFit="1" customWidth="1"/>
    <col min="502" max="502" width="9.109375" style="6" bestFit="1" customWidth="1"/>
    <col min="503" max="503" width="8.6640625" style="6" bestFit="1" customWidth="1"/>
    <col min="504" max="504" width="6.88671875" style="6" bestFit="1" customWidth="1"/>
    <col min="505" max="505" width="7.33203125" style="6" bestFit="1" customWidth="1"/>
    <col min="506" max="506" width="6.109375" style="6" bestFit="1" customWidth="1"/>
    <col min="507" max="507" width="5.33203125" style="6" bestFit="1" customWidth="1"/>
    <col min="508" max="508" width="8.33203125" style="6" bestFit="1" customWidth="1"/>
    <col min="509" max="509" width="7.88671875" style="6" bestFit="1" customWidth="1"/>
    <col min="510" max="510" width="5.88671875" style="6" bestFit="1" customWidth="1"/>
    <col min="511" max="511" width="7.88671875" style="6" bestFit="1" customWidth="1"/>
    <col min="512" max="512" width="7.44140625" style="6" bestFit="1" customWidth="1"/>
    <col min="513" max="513" width="8.5546875" style="6" bestFit="1" customWidth="1"/>
    <col min="514" max="515" width="8.5546875" style="6" customWidth="1"/>
    <col min="516" max="516" width="16.33203125" style="6" bestFit="1" customWidth="1"/>
    <col min="517" max="518" width="8.109375" style="6" bestFit="1" customWidth="1"/>
    <col min="519" max="519" width="6.5546875" style="6" bestFit="1" customWidth="1"/>
    <col min="520" max="520" width="7.5546875" style="6" bestFit="1" customWidth="1"/>
    <col min="521" max="521" width="7.33203125" style="6" bestFit="1" customWidth="1"/>
    <col min="522" max="522" width="5.33203125" style="6" bestFit="1" customWidth="1"/>
    <col min="523" max="523" width="5.5546875" style="6" bestFit="1" customWidth="1"/>
    <col min="524" max="525" width="5.44140625" style="6" bestFit="1" customWidth="1"/>
    <col min="526" max="526" width="9" style="6" bestFit="1" customWidth="1"/>
    <col min="527" max="527" width="10" style="6" bestFit="1" customWidth="1"/>
    <col min="528" max="528" width="6.109375" style="6" bestFit="1" customWidth="1"/>
    <col min="529" max="529" width="9" style="6" bestFit="1" customWidth="1"/>
    <col min="530" max="531" width="9" style="6" customWidth="1"/>
    <col min="532" max="532" width="16.33203125" style="6" bestFit="1" customWidth="1"/>
    <col min="533" max="533" width="10" style="6" bestFit="1" customWidth="1"/>
    <col min="534" max="534" width="5.44140625" style="6" bestFit="1" customWidth="1"/>
    <col min="535" max="535" width="9" style="6" bestFit="1" customWidth="1"/>
    <col min="536" max="536" width="10" style="6" bestFit="1" customWidth="1"/>
    <col min="537" max="537" width="5.44140625" style="6" bestFit="1" customWidth="1"/>
    <col min="538" max="538" width="9" style="6" bestFit="1" customWidth="1"/>
    <col min="539" max="539" width="10" style="6" bestFit="1" customWidth="1"/>
    <col min="540" max="540" width="6.33203125" style="6" bestFit="1" customWidth="1"/>
    <col min="541" max="542" width="6.5546875" style="6" bestFit="1" customWidth="1"/>
    <col min="543" max="543" width="6.33203125" style="6" bestFit="1" customWidth="1"/>
    <col min="544" max="545" width="7" style="6" bestFit="1" customWidth="1"/>
    <col min="546" max="547" width="7" style="6" customWidth="1"/>
    <col min="548" max="548" width="16.33203125" style="6" bestFit="1" customWidth="1"/>
    <col min="549" max="550" width="7" style="6" bestFit="1" customWidth="1"/>
    <col min="551" max="551" width="6.5546875" style="6" bestFit="1" customWidth="1"/>
    <col min="552" max="552" width="9.6640625" style="6" bestFit="1" customWidth="1"/>
    <col min="553" max="555" width="6.5546875" style="6" bestFit="1" customWidth="1"/>
    <col min="556" max="557" width="6.109375" style="6" bestFit="1" customWidth="1"/>
    <col min="558" max="558" width="5.33203125" style="6" bestFit="1" customWidth="1"/>
    <col min="559" max="559" width="6.109375" style="6" bestFit="1" customWidth="1"/>
    <col min="560" max="560" width="7.44140625" style="6" bestFit="1" customWidth="1"/>
    <col min="561" max="561" width="8.6640625" style="6" bestFit="1" customWidth="1"/>
    <col min="562" max="563" width="8.6640625" style="6" customWidth="1"/>
    <col min="564" max="564" width="16.33203125" style="6" bestFit="1" customWidth="1"/>
    <col min="565" max="565" width="8.6640625" style="6" customWidth="1"/>
    <col min="566" max="566" width="8.33203125" style="6" bestFit="1" customWidth="1"/>
    <col min="567" max="568" width="9.6640625" style="6" bestFit="1" customWidth="1"/>
    <col min="569" max="569" width="6.109375" style="6" bestFit="1" customWidth="1"/>
    <col min="570" max="571" width="7.6640625" style="6" bestFit="1" customWidth="1"/>
    <col min="572" max="572" width="8.109375" style="6" bestFit="1" customWidth="1"/>
    <col min="573" max="573" width="7.6640625" style="6" bestFit="1" customWidth="1"/>
    <col min="574" max="574" width="8.109375" style="6" bestFit="1" customWidth="1"/>
    <col min="575" max="575" width="6.5546875" style="6" bestFit="1" customWidth="1"/>
    <col min="576" max="576" width="5.33203125" style="6" bestFit="1" customWidth="1"/>
    <col min="577" max="577" width="8" style="6" bestFit="1" customWidth="1"/>
    <col min="578" max="579" width="5.33203125" style="6" customWidth="1"/>
    <col min="580" max="580" width="16.33203125" style="6" bestFit="1" customWidth="1"/>
    <col min="581" max="581" width="8" style="6" bestFit="1" customWidth="1"/>
    <col min="582" max="582" width="6.44140625" style="6" bestFit="1" customWidth="1"/>
    <col min="583" max="583" width="5.33203125" style="6" bestFit="1" customWidth="1"/>
    <col min="584" max="584" width="8.44140625" style="6" bestFit="1" customWidth="1"/>
    <col min="585" max="585" width="6.109375" style="6" bestFit="1" customWidth="1"/>
    <col min="586" max="586" width="6.5546875" style="6" bestFit="1" customWidth="1"/>
    <col min="587" max="587" width="6.88671875" style="6" bestFit="1" customWidth="1"/>
    <col min="588" max="588" width="6.5546875" style="6" customWidth="1"/>
    <col min="589" max="589" width="6.5546875" style="6" bestFit="1" customWidth="1"/>
    <col min="590" max="590" width="5.44140625" style="6" bestFit="1" customWidth="1"/>
    <col min="591" max="591" width="5.88671875" style="6" bestFit="1" customWidth="1"/>
    <col min="592" max="592" width="5.33203125" style="6" bestFit="1" customWidth="1"/>
    <col min="593" max="593" width="8.6640625" style="6" bestFit="1" customWidth="1"/>
    <col min="594" max="594" width="8.6640625" style="6" customWidth="1"/>
    <col min="595" max="595" width="11.44140625" style="6"/>
    <col min="596" max="596" width="16.33203125" style="6" bestFit="1" customWidth="1"/>
    <col min="597" max="597" width="9.6640625" style="6" bestFit="1" customWidth="1"/>
    <col min="598" max="598" width="6.109375" style="6" bestFit="1" customWidth="1"/>
    <col min="599" max="599" width="8.6640625" style="6" bestFit="1" customWidth="1"/>
    <col min="600" max="600" width="9.6640625" style="6" bestFit="1" customWidth="1"/>
    <col min="601" max="601" width="6.109375" style="6" bestFit="1" customWidth="1"/>
    <col min="602" max="602" width="8.6640625" style="6" bestFit="1" customWidth="1"/>
    <col min="603" max="603" width="9.6640625" style="6" bestFit="1" customWidth="1"/>
    <col min="604" max="604" width="6.6640625" style="6" bestFit="1" customWidth="1"/>
    <col min="605" max="605" width="8.6640625" style="6" bestFit="1" customWidth="1"/>
    <col min="606" max="606" width="9.6640625" style="6" bestFit="1" customWidth="1"/>
    <col min="607" max="609" width="5.88671875" style="6" bestFit="1" customWidth="1"/>
    <col min="610" max="611" width="5.88671875" style="6" customWidth="1"/>
    <col min="612" max="612" width="16.33203125" style="6" bestFit="1" customWidth="1"/>
    <col min="613" max="613" width="5.88671875" style="6" bestFit="1" customWidth="1"/>
    <col min="614" max="617" width="6.5546875" style="6" bestFit="1" customWidth="1"/>
    <col min="618" max="618" width="6.109375" style="6" bestFit="1" customWidth="1"/>
    <col min="619" max="619" width="7.33203125" style="6" bestFit="1" customWidth="1"/>
    <col min="620" max="620" width="6.109375" style="6" bestFit="1" customWidth="1"/>
    <col min="621" max="621" width="7.5546875" style="6" bestFit="1" customWidth="1"/>
    <col min="622" max="622" width="7.33203125" style="6" bestFit="1" customWidth="1"/>
    <col min="623" max="623" width="7" style="6" bestFit="1" customWidth="1"/>
    <col min="624" max="624" width="4.6640625" style="6" bestFit="1" customWidth="1"/>
    <col min="625" max="625" width="7.6640625" style="6" bestFit="1" customWidth="1"/>
    <col min="626" max="626" width="8.5546875" style="6" bestFit="1" customWidth="1"/>
    <col min="627" max="627" width="4.6640625" style="6" bestFit="1" customWidth="1"/>
    <col min="628" max="628" width="7.6640625" style="6" bestFit="1" customWidth="1"/>
    <col min="629" max="629" width="8.5546875" style="6" bestFit="1" customWidth="1"/>
    <col min="630" max="630" width="4.6640625" style="6" bestFit="1" customWidth="1"/>
    <col min="631" max="631" width="7.6640625" style="6" bestFit="1" customWidth="1"/>
    <col min="632" max="632" width="8.5546875" style="6" bestFit="1" customWidth="1"/>
    <col min="633" max="633" width="4.6640625" style="6" bestFit="1" customWidth="1"/>
    <col min="634" max="634" width="7.6640625" style="6" bestFit="1" customWidth="1"/>
    <col min="635" max="635" width="11.44140625" style="6"/>
    <col min="636" max="639" width="5.5546875" style="6" bestFit="1" customWidth="1"/>
    <col min="640" max="643" width="5.88671875" style="6" bestFit="1" customWidth="1"/>
    <col min="644" max="647" width="5.6640625" style="6" bestFit="1" customWidth="1"/>
    <col min="648" max="648" width="5.33203125" style="6" bestFit="1" customWidth="1"/>
    <col min="649" max="649" width="6.109375" style="6" bestFit="1" customWidth="1"/>
    <col min="650" max="650" width="4.109375" style="6" bestFit="1" customWidth="1"/>
    <col min="651" max="683" width="11.44140625" style="6"/>
    <col min="684" max="687" width="5.33203125" style="6" bestFit="1" customWidth="1"/>
    <col min="688" max="691" width="5.5546875" style="6" bestFit="1" customWidth="1"/>
    <col min="692" max="695" width="5.44140625" style="6" bestFit="1" customWidth="1"/>
    <col min="696" max="745" width="11.44140625" style="6"/>
    <col min="746" max="746" width="16.33203125" style="6" bestFit="1" customWidth="1"/>
    <col min="747" max="747" width="12.5546875" style="6" bestFit="1" customWidth="1"/>
    <col min="748" max="748" width="26.44140625" style="6" bestFit="1" customWidth="1"/>
    <col min="749" max="749" width="18.5546875" style="6" bestFit="1" customWidth="1"/>
    <col min="750" max="750" width="18.5546875" style="6" customWidth="1"/>
    <col min="751" max="751" width="6.6640625" style="6" bestFit="1" customWidth="1"/>
    <col min="752" max="752" width="5" style="6" bestFit="1" customWidth="1"/>
    <col min="753" max="753" width="7" style="6" bestFit="1" customWidth="1"/>
    <col min="754" max="754" width="6.44140625" style="6" bestFit="1" customWidth="1"/>
    <col min="755" max="755" width="6.109375" style="6" bestFit="1" customWidth="1"/>
    <col min="756" max="756" width="6.5546875" style="6" bestFit="1" customWidth="1"/>
    <col min="757" max="757" width="7" style="6" bestFit="1" customWidth="1"/>
    <col min="758" max="758" width="9.109375" style="6" bestFit="1" customWidth="1"/>
    <col min="759" max="759" width="8.6640625" style="6" bestFit="1" customWidth="1"/>
    <col min="760" max="760" width="6.88671875" style="6" bestFit="1" customWidth="1"/>
    <col min="761" max="761" width="7.33203125" style="6" bestFit="1" customWidth="1"/>
    <col min="762" max="762" width="6.109375" style="6" bestFit="1" customWidth="1"/>
    <col min="763" max="763" width="5.33203125" style="6" bestFit="1" customWidth="1"/>
    <col min="764" max="764" width="8.33203125" style="6" bestFit="1" customWidth="1"/>
    <col min="765" max="765" width="7.88671875" style="6" bestFit="1" customWidth="1"/>
    <col min="766" max="766" width="5.88671875" style="6" bestFit="1" customWidth="1"/>
    <col min="767" max="767" width="7.88671875" style="6" bestFit="1" customWidth="1"/>
    <col min="768" max="768" width="7.44140625" style="6" bestFit="1" customWidth="1"/>
    <col min="769" max="769" width="8.5546875" style="6" bestFit="1" customWidth="1"/>
    <col min="770" max="771" width="8.5546875" style="6" customWidth="1"/>
    <col min="772" max="772" width="16.33203125" style="6" bestFit="1" customWidth="1"/>
    <col min="773" max="774" width="8.109375" style="6" bestFit="1" customWidth="1"/>
    <col min="775" max="775" width="6.5546875" style="6" bestFit="1" customWidth="1"/>
    <col min="776" max="776" width="7.5546875" style="6" bestFit="1" customWidth="1"/>
    <col min="777" max="777" width="7.33203125" style="6" bestFit="1" customWidth="1"/>
    <col min="778" max="778" width="5.33203125" style="6" bestFit="1" customWidth="1"/>
    <col min="779" max="779" width="5.5546875" style="6" bestFit="1" customWidth="1"/>
    <col min="780" max="781" width="5.44140625" style="6" bestFit="1" customWidth="1"/>
    <col min="782" max="782" width="9" style="6" bestFit="1" customWidth="1"/>
    <col min="783" max="783" width="10" style="6" bestFit="1" customWidth="1"/>
    <col min="784" max="784" width="6.109375" style="6" bestFit="1" customWidth="1"/>
    <col min="785" max="785" width="9" style="6" bestFit="1" customWidth="1"/>
    <col min="786" max="787" width="9" style="6" customWidth="1"/>
    <col min="788" max="788" width="16.33203125" style="6" bestFit="1" customWidth="1"/>
    <col min="789" max="789" width="10" style="6" bestFit="1" customWidth="1"/>
    <col min="790" max="790" width="5.44140625" style="6" bestFit="1" customWidth="1"/>
    <col min="791" max="791" width="9" style="6" bestFit="1" customWidth="1"/>
    <col min="792" max="792" width="10" style="6" bestFit="1" customWidth="1"/>
    <col min="793" max="793" width="5.44140625" style="6" bestFit="1" customWidth="1"/>
    <col min="794" max="794" width="9" style="6" bestFit="1" customWidth="1"/>
    <col min="795" max="795" width="10" style="6" bestFit="1" customWidth="1"/>
    <col min="796" max="796" width="6.33203125" style="6" bestFit="1" customWidth="1"/>
    <col min="797" max="798" width="6.5546875" style="6" bestFit="1" customWidth="1"/>
    <col min="799" max="799" width="6.33203125" style="6" bestFit="1" customWidth="1"/>
    <col min="800" max="801" width="7" style="6" bestFit="1" customWidth="1"/>
    <col min="802" max="803" width="7" style="6" customWidth="1"/>
    <col min="804" max="804" width="16.33203125" style="6" bestFit="1" customWidth="1"/>
    <col min="805" max="806" width="7" style="6" bestFit="1" customWidth="1"/>
    <col min="807" max="807" width="6.5546875" style="6" bestFit="1" customWidth="1"/>
    <col min="808" max="808" width="9.6640625" style="6" bestFit="1" customWidth="1"/>
    <col min="809" max="811" width="6.5546875" style="6" bestFit="1" customWidth="1"/>
    <col min="812" max="813" width="6.109375" style="6" bestFit="1" customWidth="1"/>
    <col min="814" max="814" width="5.33203125" style="6" bestFit="1" customWidth="1"/>
    <col min="815" max="815" width="6.109375" style="6" bestFit="1" customWidth="1"/>
    <col min="816" max="816" width="7.44140625" style="6" bestFit="1" customWidth="1"/>
    <col min="817" max="817" width="8.6640625" style="6" bestFit="1" customWidth="1"/>
    <col min="818" max="819" width="8.6640625" style="6" customWidth="1"/>
    <col min="820" max="820" width="16.33203125" style="6" bestFit="1" customWidth="1"/>
    <col min="821" max="821" width="8.6640625" style="6" customWidth="1"/>
    <col min="822" max="822" width="8.33203125" style="6" bestFit="1" customWidth="1"/>
    <col min="823" max="824" width="9.6640625" style="6" bestFit="1" customWidth="1"/>
    <col min="825" max="825" width="6.109375" style="6" bestFit="1" customWidth="1"/>
    <col min="826" max="827" width="7.6640625" style="6" bestFit="1" customWidth="1"/>
    <col min="828" max="828" width="8.109375" style="6" bestFit="1" customWidth="1"/>
    <col min="829" max="829" width="7.6640625" style="6" bestFit="1" customWidth="1"/>
    <col min="830" max="830" width="8.109375" style="6" bestFit="1" customWidth="1"/>
    <col min="831" max="831" width="6.5546875" style="6" bestFit="1" customWidth="1"/>
    <col min="832" max="832" width="5.33203125" style="6" bestFit="1" customWidth="1"/>
    <col min="833" max="833" width="8" style="6" bestFit="1" customWidth="1"/>
    <col min="834" max="835" width="5.33203125" style="6" customWidth="1"/>
    <col min="836" max="836" width="16.33203125" style="6" bestFit="1" customWidth="1"/>
    <col min="837" max="837" width="8" style="6" bestFit="1" customWidth="1"/>
    <col min="838" max="838" width="6.44140625" style="6" bestFit="1" customWidth="1"/>
    <col min="839" max="839" width="5.33203125" style="6" bestFit="1" customWidth="1"/>
    <col min="840" max="840" width="8.44140625" style="6" bestFit="1" customWidth="1"/>
    <col min="841" max="841" width="6.109375" style="6" bestFit="1" customWidth="1"/>
    <col min="842" max="842" width="6.5546875" style="6" bestFit="1" customWidth="1"/>
    <col min="843" max="843" width="6.88671875" style="6" bestFit="1" customWidth="1"/>
    <col min="844" max="844" width="6.5546875" style="6" customWidth="1"/>
    <col min="845" max="845" width="6.5546875" style="6" bestFit="1" customWidth="1"/>
    <col min="846" max="846" width="5.44140625" style="6" bestFit="1" customWidth="1"/>
    <col min="847" max="847" width="5.88671875" style="6" bestFit="1" customWidth="1"/>
    <col min="848" max="848" width="5.33203125" style="6" bestFit="1" customWidth="1"/>
    <col min="849" max="849" width="8.6640625" style="6" bestFit="1" customWidth="1"/>
    <col min="850" max="850" width="8.6640625" style="6" customWidth="1"/>
    <col min="851" max="851" width="11.44140625" style="6"/>
    <col min="852" max="852" width="16.33203125" style="6" bestFit="1" customWidth="1"/>
    <col min="853" max="853" width="9.6640625" style="6" bestFit="1" customWidth="1"/>
    <col min="854" max="854" width="6.109375" style="6" bestFit="1" customWidth="1"/>
    <col min="855" max="855" width="8.6640625" style="6" bestFit="1" customWidth="1"/>
    <col min="856" max="856" width="9.6640625" style="6" bestFit="1" customWidth="1"/>
    <col min="857" max="857" width="6.109375" style="6" bestFit="1" customWidth="1"/>
    <col min="858" max="858" width="8.6640625" style="6" bestFit="1" customWidth="1"/>
    <col min="859" max="859" width="9.6640625" style="6" bestFit="1" customWidth="1"/>
    <col min="860" max="860" width="6.6640625" style="6" bestFit="1" customWidth="1"/>
    <col min="861" max="861" width="8.6640625" style="6" bestFit="1" customWidth="1"/>
    <col min="862" max="862" width="9.6640625" style="6" bestFit="1" customWidth="1"/>
    <col min="863" max="865" width="5.88671875" style="6" bestFit="1" customWidth="1"/>
    <col min="866" max="867" width="5.88671875" style="6" customWidth="1"/>
    <col min="868" max="868" width="16.33203125" style="6" bestFit="1" customWidth="1"/>
    <col min="869" max="869" width="5.88671875" style="6" bestFit="1" customWidth="1"/>
    <col min="870" max="873" width="6.5546875" style="6" bestFit="1" customWidth="1"/>
    <col min="874" max="874" width="6.109375" style="6" bestFit="1" customWidth="1"/>
    <col min="875" max="875" width="7.33203125" style="6" bestFit="1" customWidth="1"/>
    <col min="876" max="876" width="6.109375" style="6" bestFit="1" customWidth="1"/>
    <col min="877" max="877" width="7.5546875" style="6" bestFit="1" customWidth="1"/>
    <col min="878" max="878" width="7.33203125" style="6" bestFit="1" customWidth="1"/>
    <col min="879" max="879" width="7" style="6" bestFit="1" customWidth="1"/>
    <col min="880" max="880" width="4.6640625" style="6" bestFit="1" customWidth="1"/>
    <col min="881" max="881" width="7.6640625" style="6" bestFit="1" customWidth="1"/>
    <col min="882" max="882" width="8.5546875" style="6" bestFit="1" customWidth="1"/>
    <col min="883" max="883" width="4.6640625" style="6" bestFit="1" customWidth="1"/>
    <col min="884" max="884" width="7.6640625" style="6" bestFit="1" customWidth="1"/>
    <col min="885" max="885" width="8.5546875" style="6" bestFit="1" customWidth="1"/>
    <col min="886" max="886" width="4.6640625" style="6" bestFit="1" customWidth="1"/>
    <col min="887" max="887" width="7.6640625" style="6" bestFit="1" customWidth="1"/>
    <col min="888" max="888" width="8.5546875" style="6" bestFit="1" customWidth="1"/>
    <col min="889" max="889" width="4.6640625" style="6" bestFit="1" customWidth="1"/>
    <col min="890" max="890" width="7.6640625" style="6" bestFit="1" customWidth="1"/>
    <col min="891" max="891" width="11.44140625" style="6"/>
    <col min="892" max="895" width="5.5546875" style="6" bestFit="1" customWidth="1"/>
    <col min="896" max="899" width="5.88671875" style="6" bestFit="1" customWidth="1"/>
    <col min="900" max="903" width="5.6640625" style="6" bestFit="1" customWidth="1"/>
    <col min="904" max="904" width="5.33203125" style="6" bestFit="1" customWidth="1"/>
    <col min="905" max="905" width="6.109375" style="6" bestFit="1" customWidth="1"/>
    <col min="906" max="906" width="4.109375" style="6" bestFit="1" customWidth="1"/>
    <col min="907" max="939" width="11.44140625" style="6"/>
    <col min="940" max="943" width="5.33203125" style="6" bestFit="1" customWidth="1"/>
    <col min="944" max="947" width="5.5546875" style="6" bestFit="1" customWidth="1"/>
    <col min="948" max="951" width="5.44140625" style="6" bestFit="1" customWidth="1"/>
    <col min="952" max="1001" width="11.44140625" style="6"/>
    <col min="1002" max="1002" width="16.33203125" style="6" bestFit="1" customWidth="1"/>
    <col min="1003" max="1003" width="12.5546875" style="6" bestFit="1" customWidth="1"/>
    <col min="1004" max="1004" width="26.44140625" style="6" bestFit="1" customWidth="1"/>
    <col min="1005" max="1005" width="18.5546875" style="6" bestFit="1" customWidth="1"/>
    <col min="1006" max="1006" width="18.5546875" style="6" customWidth="1"/>
    <col min="1007" max="1007" width="6.6640625" style="6" bestFit="1" customWidth="1"/>
    <col min="1008" max="1008" width="5" style="6" bestFit="1" customWidth="1"/>
    <col min="1009" max="1009" width="7" style="6" bestFit="1" customWidth="1"/>
    <col min="1010" max="1010" width="6.44140625" style="6" bestFit="1" customWidth="1"/>
    <col min="1011" max="1011" width="6.109375" style="6" bestFit="1" customWidth="1"/>
    <col min="1012" max="1012" width="6.5546875" style="6" bestFit="1" customWidth="1"/>
    <col min="1013" max="1013" width="7" style="6" bestFit="1" customWidth="1"/>
    <col min="1014" max="1014" width="9.109375" style="6" bestFit="1" customWidth="1"/>
    <col min="1015" max="1015" width="8.6640625" style="6" bestFit="1" customWidth="1"/>
    <col min="1016" max="1016" width="6.88671875" style="6" bestFit="1" customWidth="1"/>
    <col min="1017" max="1017" width="7.33203125" style="6" bestFit="1" customWidth="1"/>
    <col min="1018" max="1018" width="6.109375" style="6" bestFit="1" customWidth="1"/>
    <col min="1019" max="1019" width="5.33203125" style="6" bestFit="1" customWidth="1"/>
    <col min="1020" max="1020" width="8.33203125" style="6" bestFit="1" customWidth="1"/>
    <col min="1021" max="1021" width="7.88671875" style="6" bestFit="1" customWidth="1"/>
    <col min="1022" max="1022" width="5.88671875" style="6" bestFit="1" customWidth="1"/>
    <col min="1023" max="1023" width="7.88671875" style="6" bestFit="1" customWidth="1"/>
    <col min="1024" max="1024" width="7.44140625" style="6" bestFit="1" customWidth="1"/>
    <col min="1025" max="1025" width="8.5546875" style="6" bestFit="1" customWidth="1"/>
    <col min="1026" max="1027" width="8.5546875" style="6" customWidth="1"/>
    <col min="1028" max="1028" width="16.33203125" style="6" bestFit="1" customWidth="1"/>
    <col min="1029" max="1030" width="8.109375" style="6" bestFit="1" customWidth="1"/>
    <col min="1031" max="1031" width="6.5546875" style="6" bestFit="1" customWidth="1"/>
    <col min="1032" max="1032" width="7.5546875" style="6" bestFit="1" customWidth="1"/>
    <col min="1033" max="1033" width="7.33203125" style="6" bestFit="1" customWidth="1"/>
    <col min="1034" max="1034" width="5.33203125" style="6" bestFit="1" customWidth="1"/>
    <col min="1035" max="1035" width="5.5546875" style="6" bestFit="1" customWidth="1"/>
    <col min="1036" max="1037" width="5.44140625" style="6" bestFit="1" customWidth="1"/>
    <col min="1038" max="1038" width="9" style="6" bestFit="1" customWidth="1"/>
    <col min="1039" max="1039" width="10" style="6" bestFit="1" customWidth="1"/>
    <col min="1040" max="1040" width="6.109375" style="6" bestFit="1" customWidth="1"/>
    <col min="1041" max="1041" width="9" style="6" bestFit="1" customWidth="1"/>
    <col min="1042" max="1043" width="9" style="6" customWidth="1"/>
    <col min="1044" max="1044" width="16.33203125" style="6" bestFit="1" customWidth="1"/>
    <col min="1045" max="1045" width="10" style="6" bestFit="1" customWidth="1"/>
    <col min="1046" max="1046" width="5.44140625" style="6" bestFit="1" customWidth="1"/>
    <col min="1047" max="1047" width="9" style="6" bestFit="1" customWidth="1"/>
    <col min="1048" max="1048" width="10" style="6" bestFit="1" customWidth="1"/>
    <col min="1049" max="1049" width="5.44140625" style="6" bestFit="1" customWidth="1"/>
    <col min="1050" max="1050" width="9" style="6" bestFit="1" customWidth="1"/>
    <col min="1051" max="1051" width="10" style="6" bestFit="1" customWidth="1"/>
    <col min="1052" max="1052" width="6.33203125" style="6" bestFit="1" customWidth="1"/>
    <col min="1053" max="1054" width="6.5546875" style="6" bestFit="1" customWidth="1"/>
    <col min="1055" max="1055" width="6.33203125" style="6" bestFit="1" customWidth="1"/>
    <col min="1056" max="1057" width="7" style="6" bestFit="1" customWidth="1"/>
    <col min="1058" max="1059" width="7" style="6" customWidth="1"/>
    <col min="1060" max="1060" width="16.33203125" style="6" bestFit="1" customWidth="1"/>
    <col min="1061" max="1062" width="7" style="6" bestFit="1" customWidth="1"/>
    <col min="1063" max="1063" width="6.5546875" style="6" bestFit="1" customWidth="1"/>
    <col min="1064" max="1064" width="9.6640625" style="6" bestFit="1" customWidth="1"/>
    <col min="1065" max="1067" width="6.5546875" style="6" bestFit="1" customWidth="1"/>
    <col min="1068" max="1069" width="6.109375" style="6" bestFit="1" customWidth="1"/>
    <col min="1070" max="1070" width="5.33203125" style="6" bestFit="1" customWidth="1"/>
    <col min="1071" max="1071" width="6.109375" style="6" bestFit="1" customWidth="1"/>
    <col min="1072" max="1072" width="7.44140625" style="6" bestFit="1" customWidth="1"/>
    <col min="1073" max="1073" width="8.6640625" style="6" bestFit="1" customWidth="1"/>
    <col min="1074" max="1075" width="8.6640625" style="6" customWidth="1"/>
    <col min="1076" max="1076" width="16.33203125" style="6" bestFit="1" customWidth="1"/>
    <col min="1077" max="1077" width="8.6640625" style="6" customWidth="1"/>
    <col min="1078" max="1078" width="8.33203125" style="6" bestFit="1" customWidth="1"/>
    <col min="1079" max="1080" width="9.6640625" style="6" bestFit="1" customWidth="1"/>
    <col min="1081" max="1081" width="6.109375" style="6" bestFit="1" customWidth="1"/>
    <col min="1082" max="1083" width="7.6640625" style="6" bestFit="1" customWidth="1"/>
    <col min="1084" max="1084" width="8.109375" style="6" bestFit="1" customWidth="1"/>
    <col min="1085" max="1085" width="7.6640625" style="6" bestFit="1" customWidth="1"/>
    <col min="1086" max="1086" width="8.109375" style="6" bestFit="1" customWidth="1"/>
    <col min="1087" max="1087" width="6.5546875" style="6" bestFit="1" customWidth="1"/>
    <col min="1088" max="1088" width="5.33203125" style="6" bestFit="1" customWidth="1"/>
    <col min="1089" max="1089" width="8" style="6" bestFit="1" customWidth="1"/>
    <col min="1090" max="1091" width="5.33203125" style="6" customWidth="1"/>
    <col min="1092" max="1092" width="16.33203125" style="6" bestFit="1" customWidth="1"/>
    <col min="1093" max="1093" width="8" style="6" bestFit="1" customWidth="1"/>
    <col min="1094" max="1094" width="6.44140625" style="6" bestFit="1" customWidth="1"/>
    <col min="1095" max="1095" width="5.33203125" style="6" bestFit="1" customWidth="1"/>
    <col min="1096" max="1096" width="8.44140625" style="6" bestFit="1" customWidth="1"/>
    <col min="1097" max="1097" width="6.109375" style="6" bestFit="1" customWidth="1"/>
    <col min="1098" max="1098" width="6.5546875" style="6" bestFit="1" customWidth="1"/>
    <col min="1099" max="1099" width="6.88671875" style="6" bestFit="1" customWidth="1"/>
    <col min="1100" max="1100" width="6.5546875" style="6" customWidth="1"/>
    <col min="1101" max="1101" width="6.5546875" style="6" bestFit="1" customWidth="1"/>
    <col min="1102" max="1102" width="5.44140625" style="6" bestFit="1" customWidth="1"/>
    <col min="1103" max="1103" width="5.88671875" style="6" bestFit="1" customWidth="1"/>
    <col min="1104" max="1104" width="5.33203125" style="6" bestFit="1" customWidth="1"/>
    <col min="1105" max="1105" width="8.6640625" style="6" bestFit="1" customWidth="1"/>
    <col min="1106" max="1106" width="8.6640625" style="6" customWidth="1"/>
    <col min="1107" max="1107" width="11.44140625" style="6"/>
    <col min="1108" max="1108" width="16.33203125" style="6" bestFit="1" customWidth="1"/>
    <col min="1109" max="1109" width="9.6640625" style="6" bestFit="1" customWidth="1"/>
    <col min="1110" max="1110" width="6.109375" style="6" bestFit="1" customWidth="1"/>
    <col min="1111" max="1111" width="8.6640625" style="6" bestFit="1" customWidth="1"/>
    <col min="1112" max="1112" width="9.6640625" style="6" bestFit="1" customWidth="1"/>
    <col min="1113" max="1113" width="6.109375" style="6" bestFit="1" customWidth="1"/>
    <col min="1114" max="1114" width="8.6640625" style="6" bestFit="1" customWidth="1"/>
    <col min="1115" max="1115" width="9.6640625" style="6" bestFit="1" customWidth="1"/>
    <col min="1116" max="1116" width="6.6640625" style="6" bestFit="1" customWidth="1"/>
    <col min="1117" max="1117" width="8.6640625" style="6" bestFit="1" customWidth="1"/>
    <col min="1118" max="1118" width="9.6640625" style="6" bestFit="1" customWidth="1"/>
    <col min="1119" max="1121" width="5.88671875" style="6" bestFit="1" customWidth="1"/>
    <col min="1122" max="1123" width="5.88671875" style="6" customWidth="1"/>
    <col min="1124" max="1124" width="16.33203125" style="6" bestFit="1" customWidth="1"/>
    <col min="1125" max="1125" width="5.88671875" style="6" bestFit="1" customWidth="1"/>
    <col min="1126" max="1129" width="6.5546875" style="6" bestFit="1" customWidth="1"/>
    <col min="1130" max="1130" width="6.109375" style="6" bestFit="1" customWidth="1"/>
    <col min="1131" max="1131" width="7.33203125" style="6" bestFit="1" customWidth="1"/>
    <col min="1132" max="1132" width="6.109375" style="6" bestFit="1" customWidth="1"/>
    <col min="1133" max="1133" width="7.5546875" style="6" bestFit="1" customWidth="1"/>
    <col min="1134" max="1134" width="7.33203125" style="6" bestFit="1" customWidth="1"/>
    <col min="1135" max="1135" width="7" style="6" bestFit="1" customWidth="1"/>
    <col min="1136" max="1136" width="4.6640625" style="6" bestFit="1" customWidth="1"/>
    <col min="1137" max="1137" width="7.6640625" style="6" bestFit="1" customWidth="1"/>
    <col min="1138" max="1138" width="8.5546875" style="6" bestFit="1" customWidth="1"/>
    <col min="1139" max="1139" width="4.6640625" style="6" bestFit="1" customWidth="1"/>
    <col min="1140" max="1140" width="7.6640625" style="6" bestFit="1" customWidth="1"/>
    <col min="1141" max="1141" width="8.5546875" style="6" bestFit="1" customWidth="1"/>
    <col min="1142" max="1142" width="4.6640625" style="6" bestFit="1" customWidth="1"/>
    <col min="1143" max="1143" width="7.6640625" style="6" bestFit="1" customWidth="1"/>
    <col min="1144" max="1144" width="8.5546875" style="6" bestFit="1" customWidth="1"/>
    <col min="1145" max="1145" width="4.6640625" style="6" bestFit="1" customWidth="1"/>
    <col min="1146" max="1146" width="7.6640625" style="6" bestFit="1" customWidth="1"/>
    <col min="1147" max="1147" width="11.44140625" style="6"/>
    <col min="1148" max="1151" width="5.5546875" style="6" bestFit="1" customWidth="1"/>
    <col min="1152" max="1155" width="5.88671875" style="6" bestFit="1" customWidth="1"/>
    <col min="1156" max="1159" width="5.6640625" style="6" bestFit="1" customWidth="1"/>
    <col min="1160" max="1160" width="5.33203125" style="6" bestFit="1" customWidth="1"/>
    <col min="1161" max="1161" width="6.109375" style="6" bestFit="1" customWidth="1"/>
    <col min="1162" max="1162" width="4.109375" style="6" bestFit="1" customWidth="1"/>
    <col min="1163" max="1195" width="11.44140625" style="6"/>
    <col min="1196" max="1199" width="5.33203125" style="6" bestFit="1" customWidth="1"/>
    <col min="1200" max="1203" width="5.5546875" style="6" bestFit="1" customWidth="1"/>
    <col min="1204" max="1207" width="5.44140625" style="6" bestFit="1" customWidth="1"/>
    <col min="1208" max="1257" width="11.44140625" style="6"/>
    <col min="1258" max="1258" width="16.33203125" style="6" bestFit="1" customWidth="1"/>
    <col min="1259" max="1259" width="12.5546875" style="6" bestFit="1" customWidth="1"/>
    <col min="1260" max="1260" width="26.44140625" style="6" bestFit="1" customWidth="1"/>
    <col min="1261" max="1261" width="18.5546875" style="6" bestFit="1" customWidth="1"/>
    <col min="1262" max="1262" width="18.5546875" style="6" customWidth="1"/>
    <col min="1263" max="1263" width="6.6640625" style="6" bestFit="1" customWidth="1"/>
    <col min="1264" max="1264" width="5" style="6" bestFit="1" customWidth="1"/>
    <col min="1265" max="1265" width="7" style="6" bestFit="1" customWidth="1"/>
    <col min="1266" max="1266" width="6.44140625" style="6" bestFit="1" customWidth="1"/>
    <col min="1267" max="1267" width="6.109375" style="6" bestFit="1" customWidth="1"/>
    <col min="1268" max="1268" width="6.5546875" style="6" bestFit="1" customWidth="1"/>
    <col min="1269" max="1269" width="7" style="6" bestFit="1" customWidth="1"/>
    <col min="1270" max="1270" width="9.109375" style="6" bestFit="1" customWidth="1"/>
    <col min="1271" max="1271" width="8.6640625" style="6" bestFit="1" customWidth="1"/>
    <col min="1272" max="1272" width="6.88671875" style="6" bestFit="1" customWidth="1"/>
    <col min="1273" max="1273" width="7.33203125" style="6" bestFit="1" customWidth="1"/>
    <col min="1274" max="1274" width="6.109375" style="6" bestFit="1" customWidth="1"/>
    <col min="1275" max="1275" width="5.33203125" style="6" bestFit="1" customWidth="1"/>
    <col min="1276" max="1276" width="8.33203125" style="6" bestFit="1" customWidth="1"/>
    <col min="1277" max="1277" width="7.88671875" style="6" bestFit="1" customWidth="1"/>
    <col min="1278" max="1278" width="5.88671875" style="6" bestFit="1" customWidth="1"/>
    <col min="1279" max="1279" width="7.88671875" style="6" bestFit="1" customWidth="1"/>
    <col min="1280" max="1280" width="7.44140625" style="6" bestFit="1" customWidth="1"/>
    <col min="1281" max="1281" width="8.5546875" style="6" bestFit="1" customWidth="1"/>
    <col min="1282" max="1283" width="8.5546875" style="6" customWidth="1"/>
    <col min="1284" max="1284" width="16.33203125" style="6" bestFit="1" customWidth="1"/>
    <col min="1285" max="1286" width="8.109375" style="6" bestFit="1" customWidth="1"/>
    <col min="1287" max="1287" width="6.5546875" style="6" bestFit="1" customWidth="1"/>
    <col min="1288" max="1288" width="7.5546875" style="6" bestFit="1" customWidth="1"/>
    <col min="1289" max="1289" width="7.33203125" style="6" bestFit="1" customWidth="1"/>
    <col min="1290" max="1290" width="5.33203125" style="6" bestFit="1" customWidth="1"/>
    <col min="1291" max="1291" width="5.5546875" style="6" bestFit="1" customWidth="1"/>
    <col min="1292" max="1293" width="5.44140625" style="6" bestFit="1" customWidth="1"/>
    <col min="1294" max="1294" width="9" style="6" bestFit="1" customWidth="1"/>
    <col min="1295" max="1295" width="10" style="6" bestFit="1" customWidth="1"/>
    <col min="1296" max="1296" width="6.109375" style="6" bestFit="1" customWidth="1"/>
    <col min="1297" max="1297" width="9" style="6" bestFit="1" customWidth="1"/>
    <col min="1298" max="1299" width="9" style="6" customWidth="1"/>
    <col min="1300" max="1300" width="16.33203125" style="6" bestFit="1" customWidth="1"/>
    <col min="1301" max="1301" width="10" style="6" bestFit="1" customWidth="1"/>
    <col min="1302" max="1302" width="5.44140625" style="6" bestFit="1" customWidth="1"/>
    <col min="1303" max="1303" width="9" style="6" bestFit="1" customWidth="1"/>
    <col min="1304" max="1304" width="10" style="6" bestFit="1" customWidth="1"/>
    <col min="1305" max="1305" width="5.44140625" style="6" bestFit="1" customWidth="1"/>
    <col min="1306" max="1306" width="9" style="6" bestFit="1" customWidth="1"/>
    <col min="1307" max="1307" width="10" style="6" bestFit="1" customWidth="1"/>
    <col min="1308" max="1308" width="6.33203125" style="6" bestFit="1" customWidth="1"/>
    <col min="1309" max="1310" width="6.5546875" style="6" bestFit="1" customWidth="1"/>
    <col min="1311" max="1311" width="6.33203125" style="6" bestFit="1" customWidth="1"/>
    <col min="1312" max="1313" width="7" style="6" bestFit="1" customWidth="1"/>
    <col min="1314" max="1315" width="7" style="6" customWidth="1"/>
    <col min="1316" max="1316" width="16.33203125" style="6" bestFit="1" customWidth="1"/>
    <col min="1317" max="1318" width="7" style="6" bestFit="1" customWidth="1"/>
    <col min="1319" max="1319" width="6.5546875" style="6" bestFit="1" customWidth="1"/>
    <col min="1320" max="1320" width="9.6640625" style="6" bestFit="1" customWidth="1"/>
    <col min="1321" max="1323" width="6.5546875" style="6" bestFit="1" customWidth="1"/>
    <col min="1324" max="1325" width="6.109375" style="6" bestFit="1" customWidth="1"/>
    <col min="1326" max="1326" width="5.33203125" style="6" bestFit="1" customWidth="1"/>
    <col min="1327" max="1327" width="6.109375" style="6" bestFit="1" customWidth="1"/>
    <col min="1328" max="1328" width="7.44140625" style="6" bestFit="1" customWidth="1"/>
    <col min="1329" max="1329" width="8.6640625" style="6" bestFit="1" customWidth="1"/>
    <col min="1330" max="1331" width="8.6640625" style="6" customWidth="1"/>
    <col min="1332" max="1332" width="16.33203125" style="6" bestFit="1" customWidth="1"/>
    <col min="1333" max="1333" width="8.6640625" style="6" customWidth="1"/>
    <col min="1334" max="1334" width="8.33203125" style="6" bestFit="1" customWidth="1"/>
    <col min="1335" max="1336" width="9.6640625" style="6" bestFit="1" customWidth="1"/>
    <col min="1337" max="1337" width="6.109375" style="6" bestFit="1" customWidth="1"/>
    <col min="1338" max="1339" width="7.6640625" style="6" bestFit="1" customWidth="1"/>
    <col min="1340" max="1340" width="8.109375" style="6" bestFit="1" customWidth="1"/>
    <col min="1341" max="1341" width="7.6640625" style="6" bestFit="1" customWidth="1"/>
    <col min="1342" max="1342" width="8.109375" style="6" bestFit="1" customWidth="1"/>
    <col min="1343" max="1343" width="6.5546875" style="6" bestFit="1" customWidth="1"/>
    <col min="1344" max="1344" width="5.33203125" style="6" bestFit="1" customWidth="1"/>
    <col min="1345" max="1345" width="8" style="6" bestFit="1" customWidth="1"/>
    <col min="1346" max="1347" width="5.33203125" style="6" customWidth="1"/>
    <col min="1348" max="1348" width="16.33203125" style="6" bestFit="1" customWidth="1"/>
    <col min="1349" max="1349" width="8" style="6" bestFit="1" customWidth="1"/>
    <col min="1350" max="1350" width="6.44140625" style="6" bestFit="1" customWidth="1"/>
    <col min="1351" max="1351" width="5.33203125" style="6" bestFit="1" customWidth="1"/>
    <col min="1352" max="1352" width="8.44140625" style="6" bestFit="1" customWidth="1"/>
    <col min="1353" max="1353" width="6.109375" style="6" bestFit="1" customWidth="1"/>
    <col min="1354" max="1354" width="6.5546875" style="6" bestFit="1" customWidth="1"/>
    <col min="1355" max="1355" width="6.88671875" style="6" bestFit="1" customWidth="1"/>
    <col min="1356" max="1356" width="6.5546875" style="6" customWidth="1"/>
    <col min="1357" max="1357" width="6.5546875" style="6" bestFit="1" customWidth="1"/>
    <col min="1358" max="1358" width="5.44140625" style="6" bestFit="1" customWidth="1"/>
    <col min="1359" max="1359" width="5.88671875" style="6" bestFit="1" customWidth="1"/>
    <col min="1360" max="1360" width="5.33203125" style="6" bestFit="1" customWidth="1"/>
    <col min="1361" max="1361" width="8.6640625" style="6" bestFit="1" customWidth="1"/>
    <col min="1362" max="1362" width="8.6640625" style="6" customWidth="1"/>
    <col min="1363" max="1363" width="11.44140625" style="6"/>
    <col min="1364" max="1364" width="16.33203125" style="6" bestFit="1" customWidth="1"/>
    <col min="1365" max="1365" width="9.6640625" style="6" bestFit="1" customWidth="1"/>
    <col min="1366" max="1366" width="6.109375" style="6" bestFit="1" customWidth="1"/>
    <col min="1367" max="1367" width="8.6640625" style="6" bestFit="1" customWidth="1"/>
    <col min="1368" max="1368" width="9.6640625" style="6" bestFit="1" customWidth="1"/>
    <col min="1369" max="1369" width="6.109375" style="6" bestFit="1" customWidth="1"/>
    <col min="1370" max="1370" width="8.6640625" style="6" bestFit="1" customWidth="1"/>
    <col min="1371" max="1371" width="9.6640625" style="6" bestFit="1" customWidth="1"/>
    <col min="1372" max="1372" width="6.6640625" style="6" bestFit="1" customWidth="1"/>
    <col min="1373" max="1373" width="8.6640625" style="6" bestFit="1" customWidth="1"/>
    <col min="1374" max="1374" width="9.6640625" style="6" bestFit="1" customWidth="1"/>
    <col min="1375" max="1377" width="5.88671875" style="6" bestFit="1" customWidth="1"/>
    <col min="1378" max="1379" width="5.88671875" style="6" customWidth="1"/>
    <col min="1380" max="1380" width="16.33203125" style="6" bestFit="1" customWidth="1"/>
    <col min="1381" max="1381" width="5.88671875" style="6" bestFit="1" customWidth="1"/>
    <col min="1382" max="1385" width="6.5546875" style="6" bestFit="1" customWidth="1"/>
    <col min="1386" max="1386" width="6.109375" style="6" bestFit="1" customWidth="1"/>
    <col min="1387" max="1387" width="7.33203125" style="6" bestFit="1" customWidth="1"/>
    <col min="1388" max="1388" width="6.109375" style="6" bestFit="1" customWidth="1"/>
    <col min="1389" max="1389" width="7.5546875" style="6" bestFit="1" customWidth="1"/>
    <col min="1390" max="1390" width="7.33203125" style="6" bestFit="1" customWidth="1"/>
    <col min="1391" max="1391" width="7" style="6" bestFit="1" customWidth="1"/>
    <col min="1392" max="1392" width="4.6640625" style="6" bestFit="1" customWidth="1"/>
    <col min="1393" max="1393" width="7.6640625" style="6" bestFit="1" customWidth="1"/>
    <col min="1394" max="1394" width="8.5546875" style="6" bestFit="1" customWidth="1"/>
    <col min="1395" max="1395" width="4.6640625" style="6" bestFit="1" customWidth="1"/>
    <col min="1396" max="1396" width="7.6640625" style="6" bestFit="1" customWidth="1"/>
    <col min="1397" max="1397" width="8.5546875" style="6" bestFit="1" customWidth="1"/>
    <col min="1398" max="1398" width="4.6640625" style="6" bestFit="1" customWidth="1"/>
    <col min="1399" max="1399" width="7.6640625" style="6" bestFit="1" customWidth="1"/>
    <col min="1400" max="1400" width="8.5546875" style="6" bestFit="1" customWidth="1"/>
    <col min="1401" max="1401" width="4.6640625" style="6" bestFit="1" customWidth="1"/>
    <col min="1402" max="1402" width="7.6640625" style="6" bestFit="1" customWidth="1"/>
    <col min="1403" max="1403" width="11.44140625" style="6"/>
    <col min="1404" max="1407" width="5.5546875" style="6" bestFit="1" customWidth="1"/>
    <col min="1408" max="1411" width="5.88671875" style="6" bestFit="1" customWidth="1"/>
    <col min="1412" max="1415" width="5.6640625" style="6" bestFit="1" customWidth="1"/>
    <col min="1416" max="1416" width="5.33203125" style="6" bestFit="1" customWidth="1"/>
    <col min="1417" max="1417" width="6.109375" style="6" bestFit="1" customWidth="1"/>
    <col min="1418" max="1418" width="4.109375" style="6" bestFit="1" customWidth="1"/>
    <col min="1419" max="1451" width="11.44140625" style="6"/>
    <col min="1452" max="1455" width="5.33203125" style="6" bestFit="1" customWidth="1"/>
    <col min="1456" max="1459" width="5.5546875" style="6" bestFit="1" customWidth="1"/>
    <col min="1460" max="1463" width="5.44140625" style="6" bestFit="1" customWidth="1"/>
    <col min="1464" max="1513" width="11.44140625" style="6"/>
    <col min="1514" max="1514" width="16.33203125" style="6" bestFit="1" customWidth="1"/>
    <col min="1515" max="1515" width="12.5546875" style="6" bestFit="1" customWidth="1"/>
    <col min="1516" max="1516" width="26.44140625" style="6" bestFit="1" customWidth="1"/>
    <col min="1517" max="1517" width="18.5546875" style="6" bestFit="1" customWidth="1"/>
    <col min="1518" max="1518" width="18.5546875" style="6" customWidth="1"/>
    <col min="1519" max="1519" width="6.6640625" style="6" bestFit="1" customWidth="1"/>
    <col min="1520" max="1520" width="5" style="6" bestFit="1" customWidth="1"/>
    <col min="1521" max="1521" width="7" style="6" bestFit="1" customWidth="1"/>
    <col min="1522" max="1522" width="6.44140625" style="6" bestFit="1" customWidth="1"/>
    <col min="1523" max="1523" width="6.109375" style="6" bestFit="1" customWidth="1"/>
    <col min="1524" max="1524" width="6.5546875" style="6" bestFit="1" customWidth="1"/>
    <col min="1525" max="1525" width="7" style="6" bestFit="1" customWidth="1"/>
    <col min="1526" max="1526" width="9.109375" style="6" bestFit="1" customWidth="1"/>
    <col min="1527" max="1527" width="8.6640625" style="6" bestFit="1" customWidth="1"/>
    <col min="1528" max="1528" width="6.88671875" style="6" bestFit="1" customWidth="1"/>
    <col min="1529" max="1529" width="7.33203125" style="6" bestFit="1" customWidth="1"/>
    <col min="1530" max="1530" width="6.109375" style="6" bestFit="1" customWidth="1"/>
    <col min="1531" max="1531" width="5.33203125" style="6" bestFit="1" customWidth="1"/>
    <col min="1532" max="1532" width="8.33203125" style="6" bestFit="1" customWidth="1"/>
    <col min="1533" max="1533" width="7.88671875" style="6" bestFit="1" customWidth="1"/>
    <col min="1534" max="1534" width="5.88671875" style="6" bestFit="1" customWidth="1"/>
    <col min="1535" max="1535" width="7.88671875" style="6" bestFit="1" customWidth="1"/>
    <col min="1536" max="1536" width="7.44140625" style="6" bestFit="1" customWidth="1"/>
    <col min="1537" max="1537" width="8.5546875" style="6" bestFit="1" customWidth="1"/>
    <col min="1538" max="1539" width="8.5546875" style="6" customWidth="1"/>
    <col min="1540" max="1540" width="16.33203125" style="6" bestFit="1" customWidth="1"/>
    <col min="1541" max="1542" width="8.109375" style="6" bestFit="1" customWidth="1"/>
    <col min="1543" max="1543" width="6.5546875" style="6" bestFit="1" customWidth="1"/>
    <col min="1544" max="1544" width="7.5546875" style="6" bestFit="1" customWidth="1"/>
    <col min="1545" max="1545" width="7.33203125" style="6" bestFit="1" customWidth="1"/>
    <col min="1546" max="1546" width="5.33203125" style="6" bestFit="1" customWidth="1"/>
    <col min="1547" max="1547" width="5.5546875" style="6" bestFit="1" customWidth="1"/>
    <col min="1548" max="1549" width="5.44140625" style="6" bestFit="1" customWidth="1"/>
    <col min="1550" max="1550" width="9" style="6" bestFit="1" customWidth="1"/>
    <col min="1551" max="1551" width="10" style="6" bestFit="1" customWidth="1"/>
    <col min="1552" max="1552" width="6.109375" style="6" bestFit="1" customWidth="1"/>
    <col min="1553" max="1553" width="9" style="6" bestFit="1" customWidth="1"/>
    <col min="1554" max="1555" width="9" style="6" customWidth="1"/>
    <col min="1556" max="1556" width="16.33203125" style="6" bestFit="1" customWidth="1"/>
    <col min="1557" max="1557" width="10" style="6" bestFit="1" customWidth="1"/>
    <col min="1558" max="1558" width="5.44140625" style="6" bestFit="1" customWidth="1"/>
    <col min="1559" max="1559" width="9" style="6" bestFit="1" customWidth="1"/>
    <col min="1560" max="1560" width="10" style="6" bestFit="1" customWidth="1"/>
    <col min="1561" max="1561" width="5.44140625" style="6" bestFit="1" customWidth="1"/>
    <col min="1562" max="1562" width="9" style="6" bestFit="1" customWidth="1"/>
    <col min="1563" max="1563" width="10" style="6" bestFit="1" customWidth="1"/>
    <col min="1564" max="1564" width="6.33203125" style="6" bestFit="1" customWidth="1"/>
    <col min="1565" max="1566" width="6.5546875" style="6" bestFit="1" customWidth="1"/>
    <col min="1567" max="1567" width="6.33203125" style="6" bestFit="1" customWidth="1"/>
    <col min="1568" max="1569" width="7" style="6" bestFit="1" customWidth="1"/>
    <col min="1570" max="1571" width="7" style="6" customWidth="1"/>
    <col min="1572" max="1572" width="16.33203125" style="6" bestFit="1" customWidth="1"/>
    <col min="1573" max="1574" width="7" style="6" bestFit="1" customWidth="1"/>
    <col min="1575" max="1575" width="6.5546875" style="6" bestFit="1" customWidth="1"/>
    <col min="1576" max="1576" width="9.6640625" style="6" bestFit="1" customWidth="1"/>
    <col min="1577" max="1579" width="6.5546875" style="6" bestFit="1" customWidth="1"/>
    <col min="1580" max="1581" width="6.109375" style="6" bestFit="1" customWidth="1"/>
    <col min="1582" max="1582" width="5.33203125" style="6" bestFit="1" customWidth="1"/>
    <col min="1583" max="1583" width="6.109375" style="6" bestFit="1" customWidth="1"/>
    <col min="1584" max="1584" width="7.44140625" style="6" bestFit="1" customWidth="1"/>
    <col min="1585" max="1585" width="8.6640625" style="6" bestFit="1" customWidth="1"/>
    <col min="1586" max="1587" width="8.6640625" style="6" customWidth="1"/>
    <col min="1588" max="1588" width="16.33203125" style="6" bestFit="1" customWidth="1"/>
    <col min="1589" max="1589" width="8.6640625" style="6" customWidth="1"/>
    <col min="1590" max="1590" width="8.33203125" style="6" bestFit="1" customWidth="1"/>
    <col min="1591" max="1592" width="9.6640625" style="6" bestFit="1" customWidth="1"/>
    <col min="1593" max="1593" width="6.109375" style="6" bestFit="1" customWidth="1"/>
    <col min="1594" max="1595" width="7.6640625" style="6" bestFit="1" customWidth="1"/>
    <col min="1596" max="1596" width="8.109375" style="6" bestFit="1" customWidth="1"/>
    <col min="1597" max="1597" width="7.6640625" style="6" bestFit="1" customWidth="1"/>
    <col min="1598" max="1598" width="8.109375" style="6" bestFit="1" customWidth="1"/>
    <col min="1599" max="1599" width="6.5546875" style="6" bestFit="1" customWidth="1"/>
    <col min="1600" max="1600" width="5.33203125" style="6" bestFit="1" customWidth="1"/>
    <col min="1601" max="1601" width="8" style="6" bestFit="1" customWidth="1"/>
    <col min="1602" max="1603" width="5.33203125" style="6" customWidth="1"/>
    <col min="1604" max="1604" width="16.33203125" style="6" bestFit="1" customWidth="1"/>
    <col min="1605" max="1605" width="8" style="6" bestFit="1" customWidth="1"/>
    <col min="1606" max="1606" width="6.44140625" style="6" bestFit="1" customWidth="1"/>
    <col min="1607" max="1607" width="5.33203125" style="6" bestFit="1" customWidth="1"/>
    <col min="1608" max="1608" width="8.44140625" style="6" bestFit="1" customWidth="1"/>
    <col min="1609" max="1609" width="6.109375" style="6" bestFit="1" customWidth="1"/>
    <col min="1610" max="1610" width="6.5546875" style="6" bestFit="1" customWidth="1"/>
    <col min="1611" max="1611" width="6.88671875" style="6" bestFit="1" customWidth="1"/>
    <col min="1612" max="1612" width="6.5546875" style="6" customWidth="1"/>
    <col min="1613" max="1613" width="6.5546875" style="6" bestFit="1" customWidth="1"/>
    <col min="1614" max="1614" width="5.44140625" style="6" bestFit="1" customWidth="1"/>
    <col min="1615" max="1615" width="5.88671875" style="6" bestFit="1" customWidth="1"/>
    <col min="1616" max="1616" width="5.33203125" style="6" bestFit="1" customWidth="1"/>
    <col min="1617" max="1617" width="8.6640625" style="6" bestFit="1" customWidth="1"/>
    <col min="1618" max="1618" width="8.6640625" style="6" customWidth="1"/>
    <col min="1619" max="1619" width="11.44140625" style="6"/>
    <col min="1620" max="1620" width="16.33203125" style="6" bestFit="1" customWidth="1"/>
    <col min="1621" max="1621" width="9.6640625" style="6" bestFit="1" customWidth="1"/>
    <col min="1622" max="1622" width="6.109375" style="6" bestFit="1" customWidth="1"/>
    <col min="1623" max="1623" width="8.6640625" style="6" bestFit="1" customWidth="1"/>
    <col min="1624" max="1624" width="9.6640625" style="6" bestFit="1" customWidth="1"/>
    <col min="1625" max="1625" width="6.109375" style="6" bestFit="1" customWidth="1"/>
    <col min="1626" max="1626" width="8.6640625" style="6" bestFit="1" customWidth="1"/>
    <col min="1627" max="1627" width="9.6640625" style="6" bestFit="1" customWidth="1"/>
    <col min="1628" max="1628" width="6.6640625" style="6" bestFit="1" customWidth="1"/>
    <col min="1629" max="1629" width="8.6640625" style="6" bestFit="1" customWidth="1"/>
    <col min="1630" max="1630" width="9.6640625" style="6" bestFit="1" customWidth="1"/>
    <col min="1631" max="1633" width="5.88671875" style="6" bestFit="1" customWidth="1"/>
    <col min="1634" max="1635" width="5.88671875" style="6" customWidth="1"/>
    <col min="1636" max="1636" width="16.33203125" style="6" bestFit="1" customWidth="1"/>
    <col min="1637" max="1637" width="5.88671875" style="6" bestFit="1" customWidth="1"/>
    <col min="1638" max="1641" width="6.5546875" style="6" bestFit="1" customWidth="1"/>
    <col min="1642" max="1642" width="6.109375" style="6" bestFit="1" customWidth="1"/>
    <col min="1643" max="1643" width="7.33203125" style="6" bestFit="1" customWidth="1"/>
    <col min="1644" max="1644" width="6.109375" style="6" bestFit="1" customWidth="1"/>
    <col min="1645" max="1645" width="7.5546875" style="6" bestFit="1" customWidth="1"/>
    <col min="1646" max="1646" width="7.33203125" style="6" bestFit="1" customWidth="1"/>
    <col min="1647" max="1647" width="7" style="6" bestFit="1" customWidth="1"/>
    <col min="1648" max="1648" width="4.6640625" style="6" bestFit="1" customWidth="1"/>
    <col min="1649" max="1649" width="7.6640625" style="6" bestFit="1" customWidth="1"/>
    <col min="1650" max="1650" width="8.5546875" style="6" bestFit="1" customWidth="1"/>
    <col min="1651" max="1651" width="4.6640625" style="6" bestFit="1" customWidth="1"/>
    <col min="1652" max="1652" width="7.6640625" style="6" bestFit="1" customWidth="1"/>
    <col min="1653" max="1653" width="8.5546875" style="6" bestFit="1" customWidth="1"/>
    <col min="1654" max="1654" width="4.6640625" style="6" bestFit="1" customWidth="1"/>
    <col min="1655" max="1655" width="7.6640625" style="6" bestFit="1" customWidth="1"/>
    <col min="1656" max="1656" width="8.5546875" style="6" bestFit="1" customWidth="1"/>
    <col min="1657" max="1657" width="4.6640625" style="6" bestFit="1" customWidth="1"/>
    <col min="1658" max="1658" width="7.6640625" style="6" bestFit="1" customWidth="1"/>
    <col min="1659" max="1659" width="11.44140625" style="6"/>
    <col min="1660" max="1663" width="5.5546875" style="6" bestFit="1" customWidth="1"/>
    <col min="1664" max="1667" width="5.88671875" style="6" bestFit="1" customWidth="1"/>
    <col min="1668" max="1671" width="5.6640625" style="6" bestFit="1" customWidth="1"/>
    <col min="1672" max="1672" width="5.33203125" style="6" bestFit="1" customWidth="1"/>
    <col min="1673" max="1673" width="6.109375" style="6" bestFit="1" customWidth="1"/>
    <col min="1674" max="1674" width="4.109375" style="6" bestFit="1" customWidth="1"/>
    <col min="1675" max="1707" width="11.44140625" style="6"/>
    <col min="1708" max="1711" width="5.33203125" style="6" bestFit="1" customWidth="1"/>
    <col min="1712" max="1715" width="5.5546875" style="6" bestFit="1" customWidth="1"/>
    <col min="1716" max="1719" width="5.44140625" style="6" bestFit="1" customWidth="1"/>
    <col min="1720" max="1769" width="11.44140625" style="6"/>
    <col min="1770" max="1770" width="16.33203125" style="6" bestFit="1" customWidth="1"/>
    <col min="1771" max="1771" width="12.5546875" style="6" bestFit="1" customWidth="1"/>
    <col min="1772" max="1772" width="26.44140625" style="6" bestFit="1" customWidth="1"/>
    <col min="1773" max="1773" width="18.5546875" style="6" bestFit="1" customWidth="1"/>
    <col min="1774" max="1774" width="18.5546875" style="6" customWidth="1"/>
    <col min="1775" max="1775" width="6.6640625" style="6" bestFit="1" customWidth="1"/>
    <col min="1776" max="1776" width="5" style="6" bestFit="1" customWidth="1"/>
    <col min="1777" max="1777" width="7" style="6" bestFit="1" customWidth="1"/>
    <col min="1778" max="1778" width="6.44140625" style="6" bestFit="1" customWidth="1"/>
    <col min="1779" max="1779" width="6.109375" style="6" bestFit="1" customWidth="1"/>
    <col min="1780" max="1780" width="6.5546875" style="6" bestFit="1" customWidth="1"/>
    <col min="1781" max="1781" width="7" style="6" bestFit="1" customWidth="1"/>
    <col min="1782" max="1782" width="9.109375" style="6" bestFit="1" customWidth="1"/>
    <col min="1783" max="1783" width="8.6640625" style="6" bestFit="1" customWidth="1"/>
    <col min="1784" max="1784" width="6.88671875" style="6" bestFit="1" customWidth="1"/>
    <col min="1785" max="1785" width="7.33203125" style="6" bestFit="1" customWidth="1"/>
    <col min="1786" max="1786" width="6.109375" style="6" bestFit="1" customWidth="1"/>
    <col min="1787" max="1787" width="5.33203125" style="6" bestFit="1" customWidth="1"/>
    <col min="1788" max="1788" width="8.33203125" style="6" bestFit="1" customWidth="1"/>
    <col min="1789" max="1789" width="7.88671875" style="6" bestFit="1" customWidth="1"/>
    <col min="1790" max="1790" width="5.88671875" style="6" bestFit="1" customWidth="1"/>
    <col min="1791" max="1791" width="7.88671875" style="6" bestFit="1" customWidth="1"/>
    <col min="1792" max="1792" width="7.44140625" style="6" bestFit="1" customWidth="1"/>
    <col min="1793" max="1793" width="8.5546875" style="6" bestFit="1" customWidth="1"/>
    <col min="1794" max="1795" width="8.5546875" style="6" customWidth="1"/>
    <col min="1796" max="1796" width="16.33203125" style="6" bestFit="1" customWidth="1"/>
    <col min="1797" max="1798" width="8.109375" style="6" bestFit="1" customWidth="1"/>
    <col min="1799" max="1799" width="6.5546875" style="6" bestFit="1" customWidth="1"/>
    <col min="1800" max="1800" width="7.5546875" style="6" bestFit="1" customWidth="1"/>
    <col min="1801" max="1801" width="7.33203125" style="6" bestFit="1" customWidth="1"/>
    <col min="1802" max="1802" width="5.33203125" style="6" bestFit="1" customWidth="1"/>
    <col min="1803" max="1803" width="5.5546875" style="6" bestFit="1" customWidth="1"/>
    <col min="1804" max="1805" width="5.44140625" style="6" bestFit="1" customWidth="1"/>
    <col min="1806" max="1806" width="9" style="6" bestFit="1" customWidth="1"/>
    <col min="1807" max="1807" width="10" style="6" bestFit="1" customWidth="1"/>
    <col min="1808" max="1808" width="6.109375" style="6" bestFit="1" customWidth="1"/>
    <col min="1809" max="1809" width="9" style="6" bestFit="1" customWidth="1"/>
    <col min="1810" max="1811" width="9" style="6" customWidth="1"/>
    <col min="1812" max="1812" width="16.33203125" style="6" bestFit="1" customWidth="1"/>
    <col min="1813" max="1813" width="10" style="6" bestFit="1" customWidth="1"/>
    <col min="1814" max="1814" width="5.44140625" style="6" bestFit="1" customWidth="1"/>
    <col min="1815" max="1815" width="9" style="6" bestFit="1" customWidth="1"/>
    <col min="1816" max="1816" width="10" style="6" bestFit="1" customWidth="1"/>
    <col min="1817" max="1817" width="5.44140625" style="6" bestFit="1" customWidth="1"/>
    <col min="1818" max="1818" width="9" style="6" bestFit="1" customWidth="1"/>
    <col min="1819" max="1819" width="10" style="6" bestFit="1" customWidth="1"/>
    <col min="1820" max="1820" width="6.33203125" style="6" bestFit="1" customWidth="1"/>
    <col min="1821" max="1822" width="6.5546875" style="6" bestFit="1" customWidth="1"/>
    <col min="1823" max="1823" width="6.33203125" style="6" bestFit="1" customWidth="1"/>
    <col min="1824" max="1825" width="7" style="6" bestFit="1" customWidth="1"/>
    <col min="1826" max="1827" width="7" style="6" customWidth="1"/>
    <col min="1828" max="1828" width="16.33203125" style="6" bestFit="1" customWidth="1"/>
    <col min="1829" max="1830" width="7" style="6" bestFit="1" customWidth="1"/>
    <col min="1831" max="1831" width="6.5546875" style="6" bestFit="1" customWidth="1"/>
    <col min="1832" max="1832" width="9.6640625" style="6" bestFit="1" customWidth="1"/>
    <col min="1833" max="1835" width="6.5546875" style="6" bestFit="1" customWidth="1"/>
    <col min="1836" max="1837" width="6.109375" style="6" bestFit="1" customWidth="1"/>
    <col min="1838" max="1838" width="5.33203125" style="6" bestFit="1" customWidth="1"/>
    <col min="1839" max="1839" width="6.109375" style="6" bestFit="1" customWidth="1"/>
    <col min="1840" max="1840" width="7.44140625" style="6" bestFit="1" customWidth="1"/>
    <col min="1841" max="1841" width="8.6640625" style="6" bestFit="1" customWidth="1"/>
    <col min="1842" max="1843" width="8.6640625" style="6" customWidth="1"/>
    <col min="1844" max="1844" width="16.33203125" style="6" bestFit="1" customWidth="1"/>
    <col min="1845" max="1845" width="8.6640625" style="6" customWidth="1"/>
    <col min="1846" max="1846" width="8.33203125" style="6" bestFit="1" customWidth="1"/>
    <col min="1847" max="1848" width="9.6640625" style="6" bestFit="1" customWidth="1"/>
    <col min="1849" max="1849" width="6.109375" style="6" bestFit="1" customWidth="1"/>
    <col min="1850" max="1851" width="7.6640625" style="6" bestFit="1" customWidth="1"/>
    <col min="1852" max="1852" width="8.109375" style="6" bestFit="1" customWidth="1"/>
    <col min="1853" max="1853" width="7.6640625" style="6" bestFit="1" customWidth="1"/>
    <col min="1854" max="1854" width="8.109375" style="6" bestFit="1" customWidth="1"/>
    <col min="1855" max="1855" width="6.5546875" style="6" bestFit="1" customWidth="1"/>
    <col min="1856" max="1856" width="5.33203125" style="6" bestFit="1" customWidth="1"/>
    <col min="1857" max="1857" width="8" style="6" bestFit="1" customWidth="1"/>
    <col min="1858" max="1859" width="5.33203125" style="6" customWidth="1"/>
    <col min="1860" max="1860" width="16.33203125" style="6" bestFit="1" customWidth="1"/>
    <col min="1861" max="1861" width="8" style="6" bestFit="1" customWidth="1"/>
    <col min="1862" max="1862" width="6.44140625" style="6" bestFit="1" customWidth="1"/>
    <col min="1863" max="1863" width="5.33203125" style="6" bestFit="1" customWidth="1"/>
    <col min="1864" max="1864" width="8.44140625" style="6" bestFit="1" customWidth="1"/>
    <col min="1865" max="1865" width="6.109375" style="6" bestFit="1" customWidth="1"/>
    <col min="1866" max="1866" width="6.5546875" style="6" bestFit="1" customWidth="1"/>
    <col min="1867" max="1867" width="6.88671875" style="6" bestFit="1" customWidth="1"/>
    <col min="1868" max="1868" width="6.5546875" style="6" customWidth="1"/>
    <col min="1869" max="1869" width="6.5546875" style="6" bestFit="1" customWidth="1"/>
    <col min="1870" max="1870" width="5.44140625" style="6" bestFit="1" customWidth="1"/>
    <col min="1871" max="1871" width="5.88671875" style="6" bestFit="1" customWidth="1"/>
    <col min="1872" max="1872" width="5.33203125" style="6" bestFit="1" customWidth="1"/>
    <col min="1873" max="1873" width="8.6640625" style="6" bestFit="1" customWidth="1"/>
    <col min="1874" max="1874" width="8.6640625" style="6" customWidth="1"/>
    <col min="1875" max="1875" width="11.44140625" style="6"/>
    <col min="1876" max="1876" width="16.33203125" style="6" bestFit="1" customWidth="1"/>
    <col min="1877" max="1877" width="9.6640625" style="6" bestFit="1" customWidth="1"/>
    <col min="1878" max="1878" width="6.109375" style="6" bestFit="1" customWidth="1"/>
    <col min="1879" max="1879" width="8.6640625" style="6" bestFit="1" customWidth="1"/>
    <col min="1880" max="1880" width="9.6640625" style="6" bestFit="1" customWidth="1"/>
    <col min="1881" max="1881" width="6.109375" style="6" bestFit="1" customWidth="1"/>
    <col min="1882" max="1882" width="8.6640625" style="6" bestFit="1" customWidth="1"/>
    <col min="1883" max="1883" width="9.6640625" style="6" bestFit="1" customWidth="1"/>
    <col min="1884" max="1884" width="6.6640625" style="6" bestFit="1" customWidth="1"/>
    <col min="1885" max="1885" width="8.6640625" style="6" bestFit="1" customWidth="1"/>
    <col min="1886" max="1886" width="9.6640625" style="6" bestFit="1" customWidth="1"/>
    <col min="1887" max="1889" width="5.88671875" style="6" bestFit="1" customWidth="1"/>
    <col min="1890" max="1891" width="5.88671875" style="6" customWidth="1"/>
    <col min="1892" max="1892" width="16.33203125" style="6" bestFit="1" customWidth="1"/>
    <col min="1893" max="1893" width="5.88671875" style="6" bestFit="1" customWidth="1"/>
    <col min="1894" max="1897" width="6.5546875" style="6" bestFit="1" customWidth="1"/>
    <col min="1898" max="1898" width="6.109375" style="6" bestFit="1" customWidth="1"/>
    <col min="1899" max="1899" width="7.33203125" style="6" bestFit="1" customWidth="1"/>
    <col min="1900" max="1900" width="6.109375" style="6" bestFit="1" customWidth="1"/>
    <col min="1901" max="1901" width="7.5546875" style="6" bestFit="1" customWidth="1"/>
    <col min="1902" max="1902" width="7.33203125" style="6" bestFit="1" customWidth="1"/>
    <col min="1903" max="1903" width="7" style="6" bestFit="1" customWidth="1"/>
    <col min="1904" max="1904" width="4.6640625" style="6" bestFit="1" customWidth="1"/>
    <col min="1905" max="1905" width="7.6640625" style="6" bestFit="1" customWidth="1"/>
    <col min="1906" max="1906" width="8.5546875" style="6" bestFit="1" customWidth="1"/>
    <col min="1907" max="1907" width="4.6640625" style="6" bestFit="1" customWidth="1"/>
    <col min="1908" max="1908" width="7.6640625" style="6" bestFit="1" customWidth="1"/>
    <col min="1909" max="1909" width="8.5546875" style="6" bestFit="1" customWidth="1"/>
    <col min="1910" max="1910" width="4.6640625" style="6" bestFit="1" customWidth="1"/>
    <col min="1911" max="1911" width="7.6640625" style="6" bestFit="1" customWidth="1"/>
    <col min="1912" max="1912" width="8.5546875" style="6" bestFit="1" customWidth="1"/>
    <col min="1913" max="1913" width="4.6640625" style="6" bestFit="1" customWidth="1"/>
    <col min="1914" max="1914" width="7.6640625" style="6" bestFit="1" customWidth="1"/>
    <col min="1915" max="1915" width="11.44140625" style="6"/>
    <col min="1916" max="1919" width="5.5546875" style="6" bestFit="1" customWidth="1"/>
    <col min="1920" max="1923" width="5.88671875" style="6" bestFit="1" customWidth="1"/>
    <col min="1924" max="1927" width="5.6640625" style="6" bestFit="1" customWidth="1"/>
    <col min="1928" max="1928" width="5.33203125" style="6" bestFit="1" customWidth="1"/>
    <col min="1929" max="1929" width="6.109375" style="6" bestFit="1" customWidth="1"/>
    <col min="1930" max="1930" width="4.109375" style="6" bestFit="1" customWidth="1"/>
    <col min="1931" max="1963" width="11.44140625" style="6"/>
    <col min="1964" max="1967" width="5.33203125" style="6" bestFit="1" customWidth="1"/>
    <col min="1968" max="1971" width="5.5546875" style="6" bestFit="1" customWidth="1"/>
    <col min="1972" max="1975" width="5.44140625" style="6" bestFit="1" customWidth="1"/>
    <col min="1976" max="2025" width="11.44140625" style="6"/>
    <col min="2026" max="2026" width="16.33203125" style="6" bestFit="1" customWidth="1"/>
    <col min="2027" max="2027" width="12.5546875" style="6" bestFit="1" customWidth="1"/>
    <col min="2028" max="2028" width="26.44140625" style="6" bestFit="1" customWidth="1"/>
    <col min="2029" max="2029" width="18.5546875" style="6" bestFit="1" customWidth="1"/>
    <col min="2030" max="2030" width="18.5546875" style="6" customWidth="1"/>
    <col min="2031" max="2031" width="6.6640625" style="6" bestFit="1" customWidth="1"/>
    <col min="2032" max="2032" width="5" style="6" bestFit="1" customWidth="1"/>
    <col min="2033" max="2033" width="7" style="6" bestFit="1" customWidth="1"/>
    <col min="2034" max="2034" width="6.44140625" style="6" bestFit="1" customWidth="1"/>
    <col min="2035" max="2035" width="6.109375" style="6" bestFit="1" customWidth="1"/>
    <col min="2036" max="2036" width="6.5546875" style="6" bestFit="1" customWidth="1"/>
    <col min="2037" max="2037" width="7" style="6" bestFit="1" customWidth="1"/>
    <col min="2038" max="2038" width="9.109375" style="6" bestFit="1" customWidth="1"/>
    <col min="2039" max="2039" width="8.6640625" style="6" bestFit="1" customWidth="1"/>
    <col min="2040" max="2040" width="6.88671875" style="6" bestFit="1" customWidth="1"/>
    <col min="2041" max="2041" width="7.33203125" style="6" bestFit="1" customWidth="1"/>
    <col min="2042" max="2042" width="6.109375" style="6" bestFit="1" customWidth="1"/>
    <col min="2043" max="2043" width="5.33203125" style="6" bestFit="1" customWidth="1"/>
    <col min="2044" max="2044" width="8.33203125" style="6" bestFit="1" customWidth="1"/>
    <col min="2045" max="2045" width="7.88671875" style="6" bestFit="1" customWidth="1"/>
    <col min="2046" max="2046" width="5.88671875" style="6" bestFit="1" customWidth="1"/>
    <col min="2047" max="2047" width="7.88671875" style="6" bestFit="1" customWidth="1"/>
    <col min="2048" max="2048" width="7.44140625" style="6" bestFit="1" customWidth="1"/>
    <col min="2049" max="2049" width="8.5546875" style="6" bestFit="1" customWidth="1"/>
    <col min="2050" max="2051" width="8.5546875" style="6" customWidth="1"/>
    <col min="2052" max="2052" width="16.33203125" style="6" bestFit="1" customWidth="1"/>
    <col min="2053" max="2054" width="8.109375" style="6" bestFit="1" customWidth="1"/>
    <col min="2055" max="2055" width="6.5546875" style="6" bestFit="1" customWidth="1"/>
    <col min="2056" max="2056" width="7.5546875" style="6" bestFit="1" customWidth="1"/>
    <col min="2057" max="2057" width="7.33203125" style="6" bestFit="1" customWidth="1"/>
    <col min="2058" max="2058" width="5.33203125" style="6" bestFit="1" customWidth="1"/>
    <col min="2059" max="2059" width="5.5546875" style="6" bestFit="1" customWidth="1"/>
    <col min="2060" max="2061" width="5.44140625" style="6" bestFit="1" customWidth="1"/>
    <col min="2062" max="2062" width="9" style="6" bestFit="1" customWidth="1"/>
    <col min="2063" max="2063" width="10" style="6" bestFit="1" customWidth="1"/>
    <col min="2064" max="2064" width="6.109375" style="6" bestFit="1" customWidth="1"/>
    <col min="2065" max="2065" width="9" style="6" bestFit="1" customWidth="1"/>
    <col min="2066" max="2067" width="9" style="6" customWidth="1"/>
    <col min="2068" max="2068" width="16.33203125" style="6" bestFit="1" customWidth="1"/>
    <col min="2069" max="2069" width="10" style="6" bestFit="1" customWidth="1"/>
    <col min="2070" max="2070" width="5.44140625" style="6" bestFit="1" customWidth="1"/>
    <col min="2071" max="2071" width="9" style="6" bestFit="1" customWidth="1"/>
    <col min="2072" max="2072" width="10" style="6" bestFit="1" customWidth="1"/>
    <col min="2073" max="2073" width="5.44140625" style="6" bestFit="1" customWidth="1"/>
    <col min="2074" max="2074" width="9" style="6" bestFit="1" customWidth="1"/>
    <col min="2075" max="2075" width="10" style="6" bestFit="1" customWidth="1"/>
    <col min="2076" max="2076" width="6.33203125" style="6" bestFit="1" customWidth="1"/>
    <col min="2077" max="2078" width="6.5546875" style="6" bestFit="1" customWidth="1"/>
    <col min="2079" max="2079" width="6.33203125" style="6" bestFit="1" customWidth="1"/>
    <col min="2080" max="2081" width="7" style="6" bestFit="1" customWidth="1"/>
    <col min="2082" max="2083" width="7" style="6" customWidth="1"/>
    <col min="2084" max="2084" width="16.33203125" style="6" bestFit="1" customWidth="1"/>
    <col min="2085" max="2086" width="7" style="6" bestFit="1" customWidth="1"/>
    <col min="2087" max="2087" width="6.5546875" style="6" bestFit="1" customWidth="1"/>
    <col min="2088" max="2088" width="9.6640625" style="6" bestFit="1" customWidth="1"/>
    <col min="2089" max="2091" width="6.5546875" style="6" bestFit="1" customWidth="1"/>
    <col min="2092" max="2093" width="6.109375" style="6" bestFit="1" customWidth="1"/>
    <col min="2094" max="2094" width="5.33203125" style="6" bestFit="1" customWidth="1"/>
    <col min="2095" max="2095" width="6.109375" style="6" bestFit="1" customWidth="1"/>
    <col min="2096" max="2096" width="7.44140625" style="6" bestFit="1" customWidth="1"/>
    <col min="2097" max="2097" width="8.6640625" style="6" bestFit="1" customWidth="1"/>
    <col min="2098" max="2099" width="8.6640625" style="6" customWidth="1"/>
    <col min="2100" max="2100" width="16.33203125" style="6" bestFit="1" customWidth="1"/>
    <col min="2101" max="2101" width="8.6640625" style="6" customWidth="1"/>
    <col min="2102" max="2102" width="8.33203125" style="6" bestFit="1" customWidth="1"/>
    <col min="2103" max="2104" width="9.6640625" style="6" bestFit="1" customWidth="1"/>
    <col min="2105" max="2105" width="6.109375" style="6" bestFit="1" customWidth="1"/>
    <col min="2106" max="2107" width="7.6640625" style="6" bestFit="1" customWidth="1"/>
    <col min="2108" max="2108" width="8.109375" style="6" bestFit="1" customWidth="1"/>
    <col min="2109" max="2109" width="7.6640625" style="6" bestFit="1" customWidth="1"/>
    <col min="2110" max="2110" width="8.109375" style="6" bestFit="1" customWidth="1"/>
    <col min="2111" max="2111" width="6.5546875" style="6" bestFit="1" customWidth="1"/>
    <col min="2112" max="2112" width="5.33203125" style="6" bestFit="1" customWidth="1"/>
    <col min="2113" max="2113" width="8" style="6" bestFit="1" customWidth="1"/>
    <col min="2114" max="2115" width="5.33203125" style="6" customWidth="1"/>
    <col min="2116" max="2116" width="16.33203125" style="6" bestFit="1" customWidth="1"/>
    <col min="2117" max="2117" width="8" style="6" bestFit="1" customWidth="1"/>
    <col min="2118" max="2118" width="6.44140625" style="6" bestFit="1" customWidth="1"/>
    <col min="2119" max="2119" width="5.33203125" style="6" bestFit="1" customWidth="1"/>
    <col min="2120" max="2120" width="8.44140625" style="6" bestFit="1" customWidth="1"/>
    <col min="2121" max="2121" width="6.109375" style="6" bestFit="1" customWidth="1"/>
    <col min="2122" max="2122" width="6.5546875" style="6" bestFit="1" customWidth="1"/>
    <col min="2123" max="2123" width="6.88671875" style="6" bestFit="1" customWidth="1"/>
    <col min="2124" max="2124" width="6.5546875" style="6" customWidth="1"/>
    <col min="2125" max="2125" width="6.5546875" style="6" bestFit="1" customWidth="1"/>
    <col min="2126" max="2126" width="5.44140625" style="6" bestFit="1" customWidth="1"/>
    <col min="2127" max="2127" width="5.88671875" style="6" bestFit="1" customWidth="1"/>
    <col min="2128" max="2128" width="5.33203125" style="6" bestFit="1" customWidth="1"/>
    <col min="2129" max="2129" width="8.6640625" style="6" bestFit="1" customWidth="1"/>
    <col min="2130" max="2130" width="8.6640625" style="6" customWidth="1"/>
    <col min="2131" max="2131" width="11.44140625" style="6"/>
    <col min="2132" max="2132" width="16.33203125" style="6" bestFit="1" customWidth="1"/>
    <col min="2133" max="2133" width="9.6640625" style="6" bestFit="1" customWidth="1"/>
    <col min="2134" max="2134" width="6.109375" style="6" bestFit="1" customWidth="1"/>
    <col min="2135" max="2135" width="8.6640625" style="6" bestFit="1" customWidth="1"/>
    <col min="2136" max="2136" width="9.6640625" style="6" bestFit="1" customWidth="1"/>
    <col min="2137" max="2137" width="6.109375" style="6" bestFit="1" customWidth="1"/>
    <col min="2138" max="2138" width="8.6640625" style="6" bestFit="1" customWidth="1"/>
    <col min="2139" max="2139" width="9.6640625" style="6" bestFit="1" customWidth="1"/>
    <col min="2140" max="2140" width="6.6640625" style="6" bestFit="1" customWidth="1"/>
    <col min="2141" max="2141" width="8.6640625" style="6" bestFit="1" customWidth="1"/>
    <col min="2142" max="2142" width="9.6640625" style="6" bestFit="1" customWidth="1"/>
    <col min="2143" max="2145" width="5.88671875" style="6" bestFit="1" customWidth="1"/>
    <col min="2146" max="2147" width="5.88671875" style="6" customWidth="1"/>
    <col min="2148" max="2148" width="16.33203125" style="6" bestFit="1" customWidth="1"/>
    <col min="2149" max="2149" width="5.88671875" style="6" bestFit="1" customWidth="1"/>
    <col min="2150" max="2153" width="6.5546875" style="6" bestFit="1" customWidth="1"/>
    <col min="2154" max="2154" width="6.109375" style="6" bestFit="1" customWidth="1"/>
    <col min="2155" max="2155" width="7.33203125" style="6" bestFit="1" customWidth="1"/>
    <col min="2156" max="2156" width="6.109375" style="6" bestFit="1" customWidth="1"/>
    <col min="2157" max="2157" width="7.5546875" style="6" bestFit="1" customWidth="1"/>
    <col min="2158" max="2158" width="7.33203125" style="6" bestFit="1" customWidth="1"/>
    <col min="2159" max="2159" width="7" style="6" bestFit="1" customWidth="1"/>
    <col min="2160" max="2160" width="4.6640625" style="6" bestFit="1" customWidth="1"/>
    <col min="2161" max="2161" width="7.6640625" style="6" bestFit="1" customWidth="1"/>
    <col min="2162" max="2162" width="8.5546875" style="6" bestFit="1" customWidth="1"/>
    <col min="2163" max="2163" width="4.6640625" style="6" bestFit="1" customWidth="1"/>
    <col min="2164" max="2164" width="7.6640625" style="6" bestFit="1" customWidth="1"/>
    <col min="2165" max="2165" width="8.5546875" style="6" bestFit="1" customWidth="1"/>
    <col min="2166" max="2166" width="4.6640625" style="6" bestFit="1" customWidth="1"/>
    <col min="2167" max="2167" width="7.6640625" style="6" bestFit="1" customWidth="1"/>
    <col min="2168" max="2168" width="8.5546875" style="6" bestFit="1" customWidth="1"/>
    <col min="2169" max="2169" width="4.6640625" style="6" bestFit="1" customWidth="1"/>
    <col min="2170" max="2170" width="7.6640625" style="6" bestFit="1" customWidth="1"/>
    <col min="2171" max="2171" width="11.44140625" style="6"/>
    <col min="2172" max="2175" width="5.5546875" style="6" bestFit="1" customWidth="1"/>
    <col min="2176" max="2179" width="5.88671875" style="6" bestFit="1" customWidth="1"/>
    <col min="2180" max="2183" width="5.6640625" style="6" bestFit="1" customWidth="1"/>
    <col min="2184" max="2184" width="5.33203125" style="6" bestFit="1" customWidth="1"/>
    <col min="2185" max="2185" width="6.109375" style="6" bestFit="1" customWidth="1"/>
    <col min="2186" max="2186" width="4.109375" style="6" bestFit="1" customWidth="1"/>
    <col min="2187" max="2219" width="11.44140625" style="6"/>
    <col min="2220" max="2223" width="5.33203125" style="6" bestFit="1" customWidth="1"/>
    <col min="2224" max="2227" width="5.5546875" style="6" bestFit="1" customWidth="1"/>
    <col min="2228" max="2231" width="5.44140625" style="6" bestFit="1" customWidth="1"/>
    <col min="2232" max="2281" width="11.44140625" style="6"/>
    <col min="2282" max="2282" width="16.33203125" style="6" bestFit="1" customWidth="1"/>
    <col min="2283" max="2283" width="12.5546875" style="6" bestFit="1" customWidth="1"/>
    <col min="2284" max="2284" width="26.44140625" style="6" bestFit="1" customWidth="1"/>
    <col min="2285" max="2285" width="18.5546875" style="6" bestFit="1" customWidth="1"/>
    <col min="2286" max="2286" width="18.5546875" style="6" customWidth="1"/>
    <col min="2287" max="2287" width="6.6640625" style="6" bestFit="1" customWidth="1"/>
    <col min="2288" max="2288" width="5" style="6" bestFit="1" customWidth="1"/>
    <col min="2289" max="2289" width="7" style="6" bestFit="1" customWidth="1"/>
    <col min="2290" max="2290" width="6.44140625" style="6" bestFit="1" customWidth="1"/>
    <col min="2291" max="2291" width="6.109375" style="6" bestFit="1" customWidth="1"/>
    <col min="2292" max="2292" width="6.5546875" style="6" bestFit="1" customWidth="1"/>
    <col min="2293" max="2293" width="7" style="6" bestFit="1" customWidth="1"/>
    <col min="2294" max="2294" width="9.109375" style="6" bestFit="1" customWidth="1"/>
    <col min="2295" max="2295" width="8.6640625" style="6" bestFit="1" customWidth="1"/>
    <col min="2296" max="2296" width="6.88671875" style="6" bestFit="1" customWidth="1"/>
    <col min="2297" max="2297" width="7.33203125" style="6" bestFit="1" customWidth="1"/>
    <col min="2298" max="2298" width="6.109375" style="6" bestFit="1" customWidth="1"/>
    <col min="2299" max="2299" width="5.33203125" style="6" bestFit="1" customWidth="1"/>
    <col min="2300" max="2300" width="8.33203125" style="6" bestFit="1" customWidth="1"/>
    <col min="2301" max="2301" width="7.88671875" style="6" bestFit="1" customWidth="1"/>
    <col min="2302" max="2302" width="5.88671875" style="6" bestFit="1" customWidth="1"/>
    <col min="2303" max="2303" width="7.88671875" style="6" bestFit="1" customWidth="1"/>
    <col min="2304" max="2304" width="7.44140625" style="6" bestFit="1" customWidth="1"/>
    <col min="2305" max="2305" width="8.5546875" style="6" bestFit="1" customWidth="1"/>
    <col min="2306" max="2307" width="8.5546875" style="6" customWidth="1"/>
    <col min="2308" max="2308" width="16.33203125" style="6" bestFit="1" customWidth="1"/>
    <col min="2309" max="2310" width="8.109375" style="6" bestFit="1" customWidth="1"/>
    <col min="2311" max="2311" width="6.5546875" style="6" bestFit="1" customWidth="1"/>
    <col min="2312" max="2312" width="7.5546875" style="6" bestFit="1" customWidth="1"/>
    <col min="2313" max="2313" width="7.33203125" style="6" bestFit="1" customWidth="1"/>
    <col min="2314" max="2314" width="5.33203125" style="6" bestFit="1" customWidth="1"/>
    <col min="2315" max="2315" width="5.5546875" style="6" bestFit="1" customWidth="1"/>
    <col min="2316" max="2317" width="5.44140625" style="6" bestFit="1" customWidth="1"/>
    <col min="2318" max="2318" width="9" style="6" bestFit="1" customWidth="1"/>
    <col min="2319" max="2319" width="10" style="6" bestFit="1" customWidth="1"/>
    <col min="2320" max="2320" width="6.109375" style="6" bestFit="1" customWidth="1"/>
    <col min="2321" max="2321" width="9" style="6" bestFit="1" customWidth="1"/>
    <col min="2322" max="2323" width="9" style="6" customWidth="1"/>
    <col min="2324" max="2324" width="16.33203125" style="6" bestFit="1" customWidth="1"/>
    <col min="2325" max="2325" width="10" style="6" bestFit="1" customWidth="1"/>
    <col min="2326" max="2326" width="5.44140625" style="6" bestFit="1" customWidth="1"/>
    <col min="2327" max="2327" width="9" style="6" bestFit="1" customWidth="1"/>
    <col min="2328" max="2328" width="10" style="6" bestFit="1" customWidth="1"/>
    <col min="2329" max="2329" width="5.44140625" style="6" bestFit="1" customWidth="1"/>
    <col min="2330" max="2330" width="9" style="6" bestFit="1" customWidth="1"/>
    <col min="2331" max="2331" width="10" style="6" bestFit="1" customWidth="1"/>
    <col min="2332" max="2332" width="6.33203125" style="6" bestFit="1" customWidth="1"/>
    <col min="2333" max="2334" width="6.5546875" style="6" bestFit="1" customWidth="1"/>
    <col min="2335" max="2335" width="6.33203125" style="6" bestFit="1" customWidth="1"/>
    <col min="2336" max="2337" width="7" style="6" bestFit="1" customWidth="1"/>
    <col min="2338" max="2339" width="7" style="6" customWidth="1"/>
    <col min="2340" max="2340" width="16.33203125" style="6" bestFit="1" customWidth="1"/>
    <col min="2341" max="2342" width="7" style="6" bestFit="1" customWidth="1"/>
    <col min="2343" max="2343" width="6.5546875" style="6" bestFit="1" customWidth="1"/>
    <col min="2344" max="2344" width="9.6640625" style="6" bestFit="1" customWidth="1"/>
    <col min="2345" max="2347" width="6.5546875" style="6" bestFit="1" customWidth="1"/>
    <col min="2348" max="2349" width="6.109375" style="6" bestFit="1" customWidth="1"/>
    <col min="2350" max="2350" width="5.33203125" style="6" bestFit="1" customWidth="1"/>
    <col min="2351" max="2351" width="6.109375" style="6" bestFit="1" customWidth="1"/>
    <col min="2352" max="2352" width="7.44140625" style="6" bestFit="1" customWidth="1"/>
    <col min="2353" max="2353" width="8.6640625" style="6" bestFit="1" customWidth="1"/>
    <col min="2354" max="2355" width="8.6640625" style="6" customWidth="1"/>
    <col min="2356" max="2356" width="16.33203125" style="6" bestFit="1" customWidth="1"/>
    <col min="2357" max="2357" width="8.6640625" style="6" customWidth="1"/>
    <col min="2358" max="2358" width="8.33203125" style="6" bestFit="1" customWidth="1"/>
    <col min="2359" max="2360" width="9.6640625" style="6" bestFit="1" customWidth="1"/>
    <col min="2361" max="2361" width="6.109375" style="6" bestFit="1" customWidth="1"/>
    <col min="2362" max="2363" width="7.6640625" style="6" bestFit="1" customWidth="1"/>
    <col min="2364" max="2364" width="8.109375" style="6" bestFit="1" customWidth="1"/>
    <col min="2365" max="2365" width="7.6640625" style="6" bestFit="1" customWidth="1"/>
    <col min="2366" max="2366" width="8.109375" style="6" bestFit="1" customWidth="1"/>
    <col min="2367" max="2367" width="6.5546875" style="6" bestFit="1" customWidth="1"/>
    <col min="2368" max="2368" width="5.33203125" style="6" bestFit="1" customWidth="1"/>
    <col min="2369" max="2369" width="8" style="6" bestFit="1" customWidth="1"/>
    <col min="2370" max="2371" width="5.33203125" style="6" customWidth="1"/>
    <col min="2372" max="2372" width="16.33203125" style="6" bestFit="1" customWidth="1"/>
    <col min="2373" max="2373" width="8" style="6" bestFit="1" customWidth="1"/>
    <col min="2374" max="2374" width="6.44140625" style="6" bestFit="1" customWidth="1"/>
    <col min="2375" max="2375" width="5.33203125" style="6" bestFit="1" customWidth="1"/>
    <col min="2376" max="2376" width="8.44140625" style="6" bestFit="1" customWidth="1"/>
    <col min="2377" max="2377" width="6.109375" style="6" bestFit="1" customWidth="1"/>
    <col min="2378" max="2378" width="6.5546875" style="6" bestFit="1" customWidth="1"/>
    <col min="2379" max="2379" width="6.88671875" style="6" bestFit="1" customWidth="1"/>
    <col min="2380" max="2380" width="6.5546875" style="6" customWidth="1"/>
    <col min="2381" max="2381" width="6.5546875" style="6" bestFit="1" customWidth="1"/>
    <col min="2382" max="2382" width="5.44140625" style="6" bestFit="1" customWidth="1"/>
    <col min="2383" max="2383" width="5.88671875" style="6" bestFit="1" customWidth="1"/>
    <col min="2384" max="2384" width="5.33203125" style="6" bestFit="1" customWidth="1"/>
    <col min="2385" max="2385" width="8.6640625" style="6" bestFit="1" customWidth="1"/>
    <col min="2386" max="2386" width="8.6640625" style="6" customWidth="1"/>
    <col min="2387" max="2387" width="11.44140625" style="6"/>
    <col min="2388" max="2388" width="16.33203125" style="6" bestFit="1" customWidth="1"/>
    <col min="2389" max="2389" width="9.6640625" style="6" bestFit="1" customWidth="1"/>
    <col min="2390" max="2390" width="6.109375" style="6" bestFit="1" customWidth="1"/>
    <col min="2391" max="2391" width="8.6640625" style="6" bestFit="1" customWidth="1"/>
    <col min="2392" max="2392" width="9.6640625" style="6" bestFit="1" customWidth="1"/>
    <col min="2393" max="2393" width="6.109375" style="6" bestFit="1" customWidth="1"/>
    <col min="2394" max="2394" width="8.6640625" style="6" bestFit="1" customWidth="1"/>
    <col min="2395" max="2395" width="9.6640625" style="6" bestFit="1" customWidth="1"/>
    <col min="2396" max="2396" width="6.6640625" style="6" bestFit="1" customWidth="1"/>
    <col min="2397" max="2397" width="8.6640625" style="6" bestFit="1" customWidth="1"/>
    <col min="2398" max="2398" width="9.6640625" style="6" bestFit="1" customWidth="1"/>
    <col min="2399" max="2401" width="5.88671875" style="6" bestFit="1" customWidth="1"/>
    <col min="2402" max="2403" width="5.88671875" style="6" customWidth="1"/>
    <col min="2404" max="2404" width="16.33203125" style="6" bestFit="1" customWidth="1"/>
    <col min="2405" max="2405" width="5.88671875" style="6" bestFit="1" customWidth="1"/>
    <col min="2406" max="2409" width="6.5546875" style="6" bestFit="1" customWidth="1"/>
    <col min="2410" max="2410" width="6.109375" style="6" bestFit="1" customWidth="1"/>
    <col min="2411" max="2411" width="7.33203125" style="6" bestFit="1" customWidth="1"/>
    <col min="2412" max="2412" width="6.109375" style="6" bestFit="1" customWidth="1"/>
    <col min="2413" max="2413" width="7.5546875" style="6" bestFit="1" customWidth="1"/>
    <col min="2414" max="2414" width="7.33203125" style="6" bestFit="1" customWidth="1"/>
    <col min="2415" max="2415" width="7" style="6" bestFit="1" customWidth="1"/>
    <col min="2416" max="2416" width="4.6640625" style="6" bestFit="1" customWidth="1"/>
    <col min="2417" max="2417" width="7.6640625" style="6" bestFit="1" customWidth="1"/>
    <col min="2418" max="2418" width="8.5546875" style="6" bestFit="1" customWidth="1"/>
    <col min="2419" max="2419" width="4.6640625" style="6" bestFit="1" customWidth="1"/>
    <col min="2420" max="2420" width="7.6640625" style="6" bestFit="1" customWidth="1"/>
    <col min="2421" max="2421" width="8.5546875" style="6" bestFit="1" customWidth="1"/>
    <col min="2422" max="2422" width="4.6640625" style="6" bestFit="1" customWidth="1"/>
    <col min="2423" max="2423" width="7.6640625" style="6" bestFit="1" customWidth="1"/>
    <col min="2424" max="2424" width="8.5546875" style="6" bestFit="1" customWidth="1"/>
    <col min="2425" max="2425" width="4.6640625" style="6" bestFit="1" customWidth="1"/>
    <col min="2426" max="2426" width="7.6640625" style="6" bestFit="1" customWidth="1"/>
    <col min="2427" max="2427" width="11.44140625" style="6"/>
    <col min="2428" max="2431" width="5.5546875" style="6" bestFit="1" customWidth="1"/>
    <col min="2432" max="2435" width="5.88671875" style="6" bestFit="1" customWidth="1"/>
    <col min="2436" max="2439" width="5.6640625" style="6" bestFit="1" customWidth="1"/>
    <col min="2440" max="2440" width="5.33203125" style="6" bestFit="1" customWidth="1"/>
    <col min="2441" max="2441" width="6.109375" style="6" bestFit="1" customWidth="1"/>
    <col min="2442" max="2442" width="4.109375" style="6" bestFit="1" customWidth="1"/>
    <col min="2443" max="2475" width="11.44140625" style="6"/>
    <col min="2476" max="2479" width="5.33203125" style="6" bestFit="1" customWidth="1"/>
    <col min="2480" max="2483" width="5.5546875" style="6" bestFit="1" customWidth="1"/>
    <col min="2484" max="2487" width="5.44140625" style="6" bestFit="1" customWidth="1"/>
    <col min="2488" max="2537" width="11.44140625" style="6"/>
    <col min="2538" max="2538" width="16.33203125" style="6" bestFit="1" customWidth="1"/>
    <col min="2539" max="2539" width="12.5546875" style="6" bestFit="1" customWidth="1"/>
    <col min="2540" max="2540" width="26.44140625" style="6" bestFit="1" customWidth="1"/>
    <col min="2541" max="2541" width="18.5546875" style="6" bestFit="1" customWidth="1"/>
    <col min="2542" max="2542" width="18.5546875" style="6" customWidth="1"/>
    <col min="2543" max="2543" width="6.6640625" style="6" bestFit="1" customWidth="1"/>
    <col min="2544" max="2544" width="5" style="6" bestFit="1" customWidth="1"/>
    <col min="2545" max="2545" width="7" style="6" bestFit="1" customWidth="1"/>
    <col min="2546" max="2546" width="6.44140625" style="6" bestFit="1" customWidth="1"/>
    <col min="2547" max="2547" width="6.109375" style="6" bestFit="1" customWidth="1"/>
    <col min="2548" max="2548" width="6.5546875" style="6" bestFit="1" customWidth="1"/>
    <col min="2549" max="2549" width="7" style="6" bestFit="1" customWidth="1"/>
    <col min="2550" max="2550" width="9.109375" style="6" bestFit="1" customWidth="1"/>
    <col min="2551" max="2551" width="8.6640625" style="6" bestFit="1" customWidth="1"/>
    <col min="2552" max="2552" width="6.88671875" style="6" bestFit="1" customWidth="1"/>
    <col min="2553" max="2553" width="7.33203125" style="6" bestFit="1" customWidth="1"/>
    <col min="2554" max="2554" width="6.109375" style="6" bestFit="1" customWidth="1"/>
    <col min="2555" max="2555" width="5.33203125" style="6" bestFit="1" customWidth="1"/>
    <col min="2556" max="2556" width="8.33203125" style="6" bestFit="1" customWidth="1"/>
    <col min="2557" max="2557" width="7.88671875" style="6" bestFit="1" customWidth="1"/>
    <col min="2558" max="2558" width="5.88671875" style="6" bestFit="1" customWidth="1"/>
    <col min="2559" max="2559" width="7.88671875" style="6" bestFit="1" customWidth="1"/>
    <col min="2560" max="2560" width="7.44140625" style="6" bestFit="1" customWidth="1"/>
    <col min="2561" max="2561" width="8.5546875" style="6" bestFit="1" customWidth="1"/>
    <col min="2562" max="2563" width="8.5546875" style="6" customWidth="1"/>
    <col min="2564" max="2564" width="16.33203125" style="6" bestFit="1" customWidth="1"/>
    <col min="2565" max="2566" width="8.109375" style="6" bestFit="1" customWidth="1"/>
    <col min="2567" max="2567" width="6.5546875" style="6" bestFit="1" customWidth="1"/>
    <col min="2568" max="2568" width="7.5546875" style="6" bestFit="1" customWidth="1"/>
    <col min="2569" max="2569" width="7.33203125" style="6" bestFit="1" customWidth="1"/>
    <col min="2570" max="2570" width="5.33203125" style="6" bestFit="1" customWidth="1"/>
    <col min="2571" max="2571" width="5.5546875" style="6" bestFit="1" customWidth="1"/>
    <col min="2572" max="2573" width="5.44140625" style="6" bestFit="1" customWidth="1"/>
    <col min="2574" max="2574" width="9" style="6" bestFit="1" customWidth="1"/>
    <col min="2575" max="2575" width="10" style="6" bestFit="1" customWidth="1"/>
    <col min="2576" max="2576" width="6.109375" style="6" bestFit="1" customWidth="1"/>
    <col min="2577" max="2577" width="9" style="6" bestFit="1" customWidth="1"/>
    <col min="2578" max="2579" width="9" style="6" customWidth="1"/>
    <col min="2580" max="2580" width="16.33203125" style="6" bestFit="1" customWidth="1"/>
    <col min="2581" max="2581" width="10" style="6" bestFit="1" customWidth="1"/>
    <col min="2582" max="2582" width="5.44140625" style="6" bestFit="1" customWidth="1"/>
    <col min="2583" max="2583" width="9" style="6" bestFit="1" customWidth="1"/>
    <col min="2584" max="2584" width="10" style="6" bestFit="1" customWidth="1"/>
    <col min="2585" max="2585" width="5.44140625" style="6" bestFit="1" customWidth="1"/>
    <col min="2586" max="2586" width="9" style="6" bestFit="1" customWidth="1"/>
    <col min="2587" max="2587" width="10" style="6" bestFit="1" customWidth="1"/>
    <col min="2588" max="2588" width="6.33203125" style="6" bestFit="1" customWidth="1"/>
    <col min="2589" max="2590" width="6.5546875" style="6" bestFit="1" customWidth="1"/>
    <col min="2591" max="2591" width="6.33203125" style="6" bestFit="1" customWidth="1"/>
    <col min="2592" max="2593" width="7" style="6" bestFit="1" customWidth="1"/>
    <col min="2594" max="2595" width="7" style="6" customWidth="1"/>
    <col min="2596" max="2596" width="16.33203125" style="6" bestFit="1" customWidth="1"/>
    <col min="2597" max="2598" width="7" style="6" bestFit="1" customWidth="1"/>
    <col min="2599" max="2599" width="6.5546875" style="6" bestFit="1" customWidth="1"/>
    <col min="2600" max="2600" width="9.6640625" style="6" bestFit="1" customWidth="1"/>
    <col min="2601" max="2603" width="6.5546875" style="6" bestFit="1" customWidth="1"/>
    <col min="2604" max="2605" width="6.109375" style="6" bestFit="1" customWidth="1"/>
    <col min="2606" max="2606" width="5.33203125" style="6" bestFit="1" customWidth="1"/>
    <col min="2607" max="2607" width="6.109375" style="6" bestFit="1" customWidth="1"/>
    <col min="2608" max="2608" width="7.44140625" style="6" bestFit="1" customWidth="1"/>
    <col min="2609" max="2609" width="8.6640625" style="6" bestFit="1" customWidth="1"/>
    <col min="2610" max="2611" width="8.6640625" style="6" customWidth="1"/>
    <col min="2612" max="2612" width="16.33203125" style="6" bestFit="1" customWidth="1"/>
    <col min="2613" max="2613" width="8.6640625" style="6" customWidth="1"/>
    <col min="2614" max="2614" width="8.33203125" style="6" bestFit="1" customWidth="1"/>
    <col min="2615" max="2616" width="9.6640625" style="6" bestFit="1" customWidth="1"/>
    <col min="2617" max="2617" width="6.109375" style="6" bestFit="1" customWidth="1"/>
    <col min="2618" max="2619" width="7.6640625" style="6" bestFit="1" customWidth="1"/>
    <col min="2620" max="2620" width="8.109375" style="6" bestFit="1" customWidth="1"/>
    <col min="2621" max="2621" width="7.6640625" style="6" bestFit="1" customWidth="1"/>
    <col min="2622" max="2622" width="8.109375" style="6" bestFit="1" customWidth="1"/>
    <col min="2623" max="2623" width="6.5546875" style="6" bestFit="1" customWidth="1"/>
    <col min="2624" max="2624" width="5.33203125" style="6" bestFit="1" customWidth="1"/>
    <col min="2625" max="2625" width="8" style="6" bestFit="1" customWidth="1"/>
    <col min="2626" max="2627" width="5.33203125" style="6" customWidth="1"/>
    <col min="2628" max="2628" width="16.33203125" style="6" bestFit="1" customWidth="1"/>
    <col min="2629" max="2629" width="8" style="6" bestFit="1" customWidth="1"/>
    <col min="2630" max="2630" width="6.44140625" style="6" bestFit="1" customWidth="1"/>
    <col min="2631" max="2631" width="5.33203125" style="6" bestFit="1" customWidth="1"/>
    <col min="2632" max="2632" width="8.44140625" style="6" bestFit="1" customWidth="1"/>
    <col min="2633" max="2633" width="6.109375" style="6" bestFit="1" customWidth="1"/>
    <col min="2634" max="2634" width="6.5546875" style="6" bestFit="1" customWidth="1"/>
    <col min="2635" max="2635" width="6.88671875" style="6" bestFit="1" customWidth="1"/>
    <col min="2636" max="2636" width="6.5546875" style="6" customWidth="1"/>
    <col min="2637" max="2637" width="6.5546875" style="6" bestFit="1" customWidth="1"/>
    <col min="2638" max="2638" width="5.44140625" style="6" bestFit="1" customWidth="1"/>
    <col min="2639" max="2639" width="5.88671875" style="6" bestFit="1" customWidth="1"/>
    <col min="2640" max="2640" width="5.33203125" style="6" bestFit="1" customWidth="1"/>
    <col min="2641" max="2641" width="8.6640625" style="6" bestFit="1" customWidth="1"/>
    <col min="2642" max="2642" width="8.6640625" style="6" customWidth="1"/>
    <col min="2643" max="2643" width="11.44140625" style="6"/>
    <col min="2644" max="2644" width="16.33203125" style="6" bestFit="1" customWidth="1"/>
    <col min="2645" max="2645" width="9.6640625" style="6" bestFit="1" customWidth="1"/>
    <col min="2646" max="2646" width="6.109375" style="6" bestFit="1" customWidth="1"/>
    <col min="2647" max="2647" width="8.6640625" style="6" bestFit="1" customWidth="1"/>
    <col min="2648" max="2648" width="9.6640625" style="6" bestFit="1" customWidth="1"/>
    <col min="2649" max="2649" width="6.109375" style="6" bestFit="1" customWidth="1"/>
    <col min="2650" max="2650" width="8.6640625" style="6" bestFit="1" customWidth="1"/>
    <col min="2651" max="2651" width="9.6640625" style="6" bestFit="1" customWidth="1"/>
    <col min="2652" max="2652" width="6.6640625" style="6" bestFit="1" customWidth="1"/>
    <col min="2653" max="2653" width="8.6640625" style="6" bestFit="1" customWidth="1"/>
    <col min="2654" max="2654" width="9.6640625" style="6" bestFit="1" customWidth="1"/>
    <col min="2655" max="2657" width="5.88671875" style="6" bestFit="1" customWidth="1"/>
    <col min="2658" max="2659" width="5.88671875" style="6" customWidth="1"/>
    <col min="2660" max="2660" width="16.33203125" style="6" bestFit="1" customWidth="1"/>
    <col min="2661" max="2661" width="5.88671875" style="6" bestFit="1" customWidth="1"/>
    <col min="2662" max="2665" width="6.5546875" style="6" bestFit="1" customWidth="1"/>
    <col min="2666" max="2666" width="6.109375" style="6" bestFit="1" customWidth="1"/>
    <col min="2667" max="2667" width="7.33203125" style="6" bestFit="1" customWidth="1"/>
    <col min="2668" max="2668" width="6.109375" style="6" bestFit="1" customWidth="1"/>
    <col min="2669" max="2669" width="7.5546875" style="6" bestFit="1" customWidth="1"/>
    <col min="2670" max="2670" width="7.33203125" style="6" bestFit="1" customWidth="1"/>
    <col min="2671" max="2671" width="7" style="6" bestFit="1" customWidth="1"/>
    <col min="2672" max="2672" width="4.6640625" style="6" bestFit="1" customWidth="1"/>
    <col min="2673" max="2673" width="7.6640625" style="6" bestFit="1" customWidth="1"/>
    <col min="2674" max="2674" width="8.5546875" style="6" bestFit="1" customWidth="1"/>
    <col min="2675" max="2675" width="4.6640625" style="6" bestFit="1" customWidth="1"/>
    <col min="2676" max="2676" width="7.6640625" style="6" bestFit="1" customWidth="1"/>
    <col min="2677" max="2677" width="8.5546875" style="6" bestFit="1" customWidth="1"/>
    <col min="2678" max="2678" width="4.6640625" style="6" bestFit="1" customWidth="1"/>
    <col min="2679" max="2679" width="7.6640625" style="6" bestFit="1" customWidth="1"/>
    <col min="2680" max="2680" width="8.5546875" style="6" bestFit="1" customWidth="1"/>
    <col min="2681" max="2681" width="4.6640625" style="6" bestFit="1" customWidth="1"/>
    <col min="2682" max="2682" width="7.6640625" style="6" bestFit="1" customWidth="1"/>
    <col min="2683" max="2683" width="11.44140625" style="6"/>
    <col min="2684" max="2687" width="5.5546875" style="6" bestFit="1" customWidth="1"/>
    <col min="2688" max="2691" width="5.88671875" style="6" bestFit="1" customWidth="1"/>
    <col min="2692" max="2695" width="5.6640625" style="6" bestFit="1" customWidth="1"/>
    <col min="2696" max="2696" width="5.33203125" style="6" bestFit="1" customWidth="1"/>
    <col min="2697" max="2697" width="6.109375" style="6" bestFit="1" customWidth="1"/>
    <col min="2698" max="2698" width="4.109375" style="6" bestFit="1" customWidth="1"/>
    <col min="2699" max="2731" width="11.44140625" style="6"/>
    <col min="2732" max="2735" width="5.33203125" style="6" bestFit="1" customWidth="1"/>
    <col min="2736" max="2739" width="5.5546875" style="6" bestFit="1" customWidth="1"/>
    <col min="2740" max="2743" width="5.44140625" style="6" bestFit="1" customWidth="1"/>
    <col min="2744" max="2793" width="11.44140625" style="6"/>
    <col min="2794" max="2794" width="16.33203125" style="6" bestFit="1" customWidth="1"/>
    <col min="2795" max="2795" width="12.5546875" style="6" bestFit="1" customWidth="1"/>
    <col min="2796" max="2796" width="26.44140625" style="6" bestFit="1" customWidth="1"/>
    <col min="2797" max="2797" width="18.5546875" style="6" bestFit="1" customWidth="1"/>
    <col min="2798" max="2798" width="18.5546875" style="6" customWidth="1"/>
    <col min="2799" max="2799" width="6.6640625" style="6" bestFit="1" customWidth="1"/>
    <col min="2800" max="2800" width="5" style="6" bestFit="1" customWidth="1"/>
    <col min="2801" max="2801" width="7" style="6" bestFit="1" customWidth="1"/>
    <col min="2802" max="2802" width="6.44140625" style="6" bestFit="1" customWidth="1"/>
    <col min="2803" max="2803" width="6.109375" style="6" bestFit="1" customWidth="1"/>
    <col min="2804" max="2804" width="6.5546875" style="6" bestFit="1" customWidth="1"/>
    <col min="2805" max="2805" width="7" style="6" bestFit="1" customWidth="1"/>
    <col min="2806" max="2806" width="9.109375" style="6" bestFit="1" customWidth="1"/>
    <col min="2807" max="2807" width="8.6640625" style="6" bestFit="1" customWidth="1"/>
    <col min="2808" max="2808" width="6.88671875" style="6" bestFit="1" customWidth="1"/>
    <col min="2809" max="2809" width="7.33203125" style="6" bestFit="1" customWidth="1"/>
    <col min="2810" max="2810" width="6.109375" style="6" bestFit="1" customWidth="1"/>
    <col min="2811" max="2811" width="5.33203125" style="6" bestFit="1" customWidth="1"/>
    <col min="2812" max="2812" width="8.33203125" style="6" bestFit="1" customWidth="1"/>
    <col min="2813" max="2813" width="7.88671875" style="6" bestFit="1" customWidth="1"/>
    <col min="2814" max="2814" width="5.88671875" style="6" bestFit="1" customWidth="1"/>
    <col min="2815" max="2815" width="7.88671875" style="6" bestFit="1" customWidth="1"/>
    <col min="2816" max="2816" width="7.44140625" style="6" bestFit="1" customWidth="1"/>
    <col min="2817" max="2817" width="8.5546875" style="6" bestFit="1" customWidth="1"/>
    <col min="2818" max="2819" width="8.5546875" style="6" customWidth="1"/>
    <col min="2820" max="2820" width="16.33203125" style="6" bestFit="1" customWidth="1"/>
    <col min="2821" max="2822" width="8.109375" style="6" bestFit="1" customWidth="1"/>
    <col min="2823" max="2823" width="6.5546875" style="6" bestFit="1" customWidth="1"/>
    <col min="2824" max="2824" width="7.5546875" style="6" bestFit="1" customWidth="1"/>
    <col min="2825" max="2825" width="7.33203125" style="6" bestFit="1" customWidth="1"/>
    <col min="2826" max="2826" width="5.33203125" style="6" bestFit="1" customWidth="1"/>
    <col min="2827" max="2827" width="5.5546875" style="6" bestFit="1" customWidth="1"/>
    <col min="2828" max="2829" width="5.44140625" style="6" bestFit="1" customWidth="1"/>
    <col min="2830" max="2830" width="9" style="6" bestFit="1" customWidth="1"/>
    <col min="2831" max="2831" width="10" style="6" bestFit="1" customWidth="1"/>
    <col min="2832" max="2832" width="6.109375" style="6" bestFit="1" customWidth="1"/>
    <col min="2833" max="2833" width="9" style="6" bestFit="1" customWidth="1"/>
    <col min="2834" max="2835" width="9" style="6" customWidth="1"/>
    <col min="2836" max="2836" width="16.33203125" style="6" bestFit="1" customWidth="1"/>
    <col min="2837" max="2837" width="10" style="6" bestFit="1" customWidth="1"/>
    <col min="2838" max="2838" width="5.44140625" style="6" bestFit="1" customWidth="1"/>
    <col min="2839" max="2839" width="9" style="6" bestFit="1" customWidth="1"/>
    <col min="2840" max="2840" width="10" style="6" bestFit="1" customWidth="1"/>
    <col min="2841" max="2841" width="5.44140625" style="6" bestFit="1" customWidth="1"/>
    <col min="2842" max="2842" width="9" style="6" bestFit="1" customWidth="1"/>
    <col min="2843" max="2843" width="10" style="6" bestFit="1" customWidth="1"/>
    <col min="2844" max="2844" width="6.33203125" style="6" bestFit="1" customWidth="1"/>
    <col min="2845" max="2846" width="6.5546875" style="6" bestFit="1" customWidth="1"/>
    <col min="2847" max="2847" width="6.33203125" style="6" bestFit="1" customWidth="1"/>
    <col min="2848" max="2849" width="7" style="6" bestFit="1" customWidth="1"/>
    <col min="2850" max="2851" width="7" style="6" customWidth="1"/>
    <col min="2852" max="2852" width="16.33203125" style="6" bestFit="1" customWidth="1"/>
    <col min="2853" max="2854" width="7" style="6" bestFit="1" customWidth="1"/>
    <col min="2855" max="2855" width="6.5546875" style="6" bestFit="1" customWidth="1"/>
    <col min="2856" max="2856" width="9.6640625" style="6" bestFit="1" customWidth="1"/>
    <col min="2857" max="2859" width="6.5546875" style="6" bestFit="1" customWidth="1"/>
    <col min="2860" max="2861" width="6.109375" style="6" bestFit="1" customWidth="1"/>
    <col min="2862" max="2862" width="5.33203125" style="6" bestFit="1" customWidth="1"/>
    <col min="2863" max="2863" width="6.109375" style="6" bestFit="1" customWidth="1"/>
    <col min="2864" max="2864" width="7.44140625" style="6" bestFit="1" customWidth="1"/>
    <col min="2865" max="2865" width="8.6640625" style="6" bestFit="1" customWidth="1"/>
    <col min="2866" max="2867" width="8.6640625" style="6" customWidth="1"/>
    <col min="2868" max="2868" width="16.33203125" style="6" bestFit="1" customWidth="1"/>
    <col min="2869" max="2869" width="8.6640625" style="6" customWidth="1"/>
    <col min="2870" max="2870" width="8.33203125" style="6" bestFit="1" customWidth="1"/>
    <col min="2871" max="2872" width="9.6640625" style="6" bestFit="1" customWidth="1"/>
    <col min="2873" max="2873" width="6.109375" style="6" bestFit="1" customWidth="1"/>
    <col min="2874" max="2875" width="7.6640625" style="6" bestFit="1" customWidth="1"/>
    <col min="2876" max="2876" width="8.109375" style="6" bestFit="1" customWidth="1"/>
    <col min="2877" max="2877" width="7.6640625" style="6" bestFit="1" customWidth="1"/>
    <col min="2878" max="2878" width="8.109375" style="6" bestFit="1" customWidth="1"/>
    <col min="2879" max="2879" width="6.5546875" style="6" bestFit="1" customWidth="1"/>
    <col min="2880" max="2880" width="5.33203125" style="6" bestFit="1" customWidth="1"/>
    <col min="2881" max="2881" width="8" style="6" bestFit="1" customWidth="1"/>
    <col min="2882" max="2883" width="5.33203125" style="6" customWidth="1"/>
    <col min="2884" max="2884" width="16.33203125" style="6" bestFit="1" customWidth="1"/>
    <col min="2885" max="2885" width="8" style="6" bestFit="1" customWidth="1"/>
    <col min="2886" max="2886" width="6.44140625" style="6" bestFit="1" customWidth="1"/>
    <col min="2887" max="2887" width="5.33203125" style="6" bestFit="1" customWidth="1"/>
    <col min="2888" max="2888" width="8.44140625" style="6" bestFit="1" customWidth="1"/>
    <col min="2889" max="2889" width="6.109375" style="6" bestFit="1" customWidth="1"/>
    <col min="2890" max="2890" width="6.5546875" style="6" bestFit="1" customWidth="1"/>
    <col min="2891" max="2891" width="6.88671875" style="6" bestFit="1" customWidth="1"/>
    <col min="2892" max="2892" width="6.5546875" style="6" customWidth="1"/>
    <col min="2893" max="2893" width="6.5546875" style="6" bestFit="1" customWidth="1"/>
    <col min="2894" max="2894" width="5.44140625" style="6" bestFit="1" customWidth="1"/>
    <col min="2895" max="2895" width="5.88671875" style="6" bestFit="1" customWidth="1"/>
    <col min="2896" max="2896" width="5.33203125" style="6" bestFit="1" customWidth="1"/>
    <col min="2897" max="2897" width="8.6640625" style="6" bestFit="1" customWidth="1"/>
    <col min="2898" max="2898" width="8.6640625" style="6" customWidth="1"/>
    <col min="2899" max="2899" width="11.44140625" style="6"/>
    <col min="2900" max="2900" width="16.33203125" style="6" bestFit="1" customWidth="1"/>
    <col min="2901" max="2901" width="9.6640625" style="6" bestFit="1" customWidth="1"/>
    <col min="2902" max="2902" width="6.109375" style="6" bestFit="1" customWidth="1"/>
    <col min="2903" max="2903" width="8.6640625" style="6" bestFit="1" customWidth="1"/>
    <col min="2904" max="2904" width="9.6640625" style="6" bestFit="1" customWidth="1"/>
    <col min="2905" max="2905" width="6.109375" style="6" bestFit="1" customWidth="1"/>
    <col min="2906" max="2906" width="8.6640625" style="6" bestFit="1" customWidth="1"/>
    <col min="2907" max="2907" width="9.6640625" style="6" bestFit="1" customWidth="1"/>
    <col min="2908" max="2908" width="6.6640625" style="6" bestFit="1" customWidth="1"/>
    <col min="2909" max="2909" width="8.6640625" style="6" bestFit="1" customWidth="1"/>
    <col min="2910" max="2910" width="9.6640625" style="6" bestFit="1" customWidth="1"/>
    <col min="2911" max="2913" width="5.88671875" style="6" bestFit="1" customWidth="1"/>
    <col min="2914" max="2915" width="5.88671875" style="6" customWidth="1"/>
    <col min="2916" max="2916" width="16.33203125" style="6" bestFit="1" customWidth="1"/>
    <col min="2917" max="2917" width="5.88671875" style="6" bestFit="1" customWidth="1"/>
    <col min="2918" max="2921" width="6.5546875" style="6" bestFit="1" customWidth="1"/>
    <col min="2922" max="2922" width="6.109375" style="6" bestFit="1" customWidth="1"/>
    <col min="2923" max="2923" width="7.33203125" style="6" bestFit="1" customWidth="1"/>
    <col min="2924" max="2924" width="6.109375" style="6" bestFit="1" customWidth="1"/>
    <col min="2925" max="2925" width="7.5546875" style="6" bestFit="1" customWidth="1"/>
    <col min="2926" max="2926" width="7.33203125" style="6" bestFit="1" customWidth="1"/>
    <col min="2927" max="2927" width="7" style="6" bestFit="1" customWidth="1"/>
    <col min="2928" max="2928" width="4.6640625" style="6" bestFit="1" customWidth="1"/>
    <col min="2929" max="2929" width="7.6640625" style="6" bestFit="1" customWidth="1"/>
    <col min="2930" max="2930" width="8.5546875" style="6" bestFit="1" customWidth="1"/>
    <col min="2931" max="2931" width="4.6640625" style="6" bestFit="1" customWidth="1"/>
    <col min="2932" max="2932" width="7.6640625" style="6" bestFit="1" customWidth="1"/>
    <col min="2933" max="2933" width="8.5546875" style="6" bestFit="1" customWidth="1"/>
    <col min="2934" max="2934" width="4.6640625" style="6" bestFit="1" customWidth="1"/>
    <col min="2935" max="2935" width="7.6640625" style="6" bestFit="1" customWidth="1"/>
    <col min="2936" max="2936" width="8.5546875" style="6" bestFit="1" customWidth="1"/>
    <col min="2937" max="2937" width="4.6640625" style="6" bestFit="1" customWidth="1"/>
    <col min="2938" max="2938" width="7.6640625" style="6" bestFit="1" customWidth="1"/>
    <col min="2939" max="2939" width="11.44140625" style="6"/>
    <col min="2940" max="2943" width="5.5546875" style="6" bestFit="1" customWidth="1"/>
    <col min="2944" max="2947" width="5.88671875" style="6" bestFit="1" customWidth="1"/>
    <col min="2948" max="2951" width="5.6640625" style="6" bestFit="1" customWidth="1"/>
    <col min="2952" max="2952" width="5.33203125" style="6" bestFit="1" customWidth="1"/>
    <col min="2953" max="2953" width="6.109375" style="6" bestFit="1" customWidth="1"/>
    <col min="2954" max="2954" width="4.109375" style="6" bestFit="1" customWidth="1"/>
    <col min="2955" max="2987" width="11.44140625" style="6"/>
    <col min="2988" max="2991" width="5.33203125" style="6" bestFit="1" customWidth="1"/>
    <col min="2992" max="2995" width="5.5546875" style="6" bestFit="1" customWidth="1"/>
    <col min="2996" max="2999" width="5.44140625" style="6" bestFit="1" customWidth="1"/>
    <col min="3000" max="3049" width="11.44140625" style="6"/>
    <col min="3050" max="3050" width="16.33203125" style="6" bestFit="1" customWidth="1"/>
    <col min="3051" max="3051" width="12.5546875" style="6" bestFit="1" customWidth="1"/>
    <col min="3052" max="3052" width="26.44140625" style="6" bestFit="1" customWidth="1"/>
    <col min="3053" max="3053" width="18.5546875" style="6" bestFit="1" customWidth="1"/>
    <col min="3054" max="3054" width="18.5546875" style="6" customWidth="1"/>
    <col min="3055" max="3055" width="6.6640625" style="6" bestFit="1" customWidth="1"/>
    <col min="3056" max="3056" width="5" style="6" bestFit="1" customWidth="1"/>
    <col min="3057" max="3057" width="7" style="6" bestFit="1" customWidth="1"/>
    <col min="3058" max="3058" width="6.44140625" style="6" bestFit="1" customWidth="1"/>
    <col min="3059" max="3059" width="6.109375" style="6" bestFit="1" customWidth="1"/>
    <col min="3060" max="3060" width="6.5546875" style="6" bestFit="1" customWidth="1"/>
    <col min="3061" max="3061" width="7" style="6" bestFit="1" customWidth="1"/>
    <col min="3062" max="3062" width="9.109375" style="6" bestFit="1" customWidth="1"/>
    <col min="3063" max="3063" width="8.6640625" style="6" bestFit="1" customWidth="1"/>
    <col min="3064" max="3064" width="6.88671875" style="6" bestFit="1" customWidth="1"/>
    <col min="3065" max="3065" width="7.33203125" style="6" bestFit="1" customWidth="1"/>
    <col min="3066" max="3066" width="6.109375" style="6" bestFit="1" customWidth="1"/>
    <col min="3067" max="3067" width="5.33203125" style="6" bestFit="1" customWidth="1"/>
    <col min="3068" max="3068" width="8.33203125" style="6" bestFit="1" customWidth="1"/>
    <col min="3069" max="3069" width="7.88671875" style="6" bestFit="1" customWidth="1"/>
    <col min="3070" max="3070" width="5.88671875" style="6" bestFit="1" customWidth="1"/>
    <col min="3071" max="3071" width="7.88671875" style="6" bestFit="1" customWidth="1"/>
    <col min="3072" max="3072" width="7.44140625" style="6" bestFit="1" customWidth="1"/>
    <col min="3073" max="3073" width="8.5546875" style="6" bestFit="1" customWidth="1"/>
    <col min="3074" max="3075" width="8.5546875" style="6" customWidth="1"/>
    <col min="3076" max="3076" width="16.33203125" style="6" bestFit="1" customWidth="1"/>
    <col min="3077" max="3078" width="8.109375" style="6" bestFit="1" customWidth="1"/>
    <col min="3079" max="3079" width="6.5546875" style="6" bestFit="1" customWidth="1"/>
    <col min="3080" max="3080" width="7.5546875" style="6" bestFit="1" customWidth="1"/>
    <col min="3081" max="3081" width="7.33203125" style="6" bestFit="1" customWidth="1"/>
    <col min="3082" max="3082" width="5.33203125" style="6" bestFit="1" customWidth="1"/>
    <col min="3083" max="3083" width="5.5546875" style="6" bestFit="1" customWidth="1"/>
    <col min="3084" max="3085" width="5.44140625" style="6" bestFit="1" customWidth="1"/>
    <col min="3086" max="3086" width="9" style="6" bestFit="1" customWidth="1"/>
    <col min="3087" max="3087" width="10" style="6" bestFit="1" customWidth="1"/>
    <col min="3088" max="3088" width="6.109375" style="6" bestFit="1" customWidth="1"/>
    <col min="3089" max="3089" width="9" style="6" bestFit="1" customWidth="1"/>
    <col min="3090" max="3091" width="9" style="6" customWidth="1"/>
    <col min="3092" max="3092" width="16.33203125" style="6" bestFit="1" customWidth="1"/>
    <col min="3093" max="3093" width="10" style="6" bestFit="1" customWidth="1"/>
    <col min="3094" max="3094" width="5.44140625" style="6" bestFit="1" customWidth="1"/>
    <col min="3095" max="3095" width="9" style="6" bestFit="1" customWidth="1"/>
    <col min="3096" max="3096" width="10" style="6" bestFit="1" customWidth="1"/>
    <col min="3097" max="3097" width="5.44140625" style="6" bestFit="1" customWidth="1"/>
    <col min="3098" max="3098" width="9" style="6" bestFit="1" customWidth="1"/>
    <col min="3099" max="3099" width="10" style="6" bestFit="1" customWidth="1"/>
    <col min="3100" max="3100" width="6.33203125" style="6" bestFit="1" customWidth="1"/>
    <col min="3101" max="3102" width="6.5546875" style="6" bestFit="1" customWidth="1"/>
    <col min="3103" max="3103" width="6.33203125" style="6" bestFit="1" customWidth="1"/>
    <col min="3104" max="3105" width="7" style="6" bestFit="1" customWidth="1"/>
    <col min="3106" max="3107" width="7" style="6" customWidth="1"/>
    <col min="3108" max="3108" width="16.33203125" style="6" bestFit="1" customWidth="1"/>
    <col min="3109" max="3110" width="7" style="6" bestFit="1" customWidth="1"/>
    <col min="3111" max="3111" width="6.5546875" style="6" bestFit="1" customWidth="1"/>
    <col min="3112" max="3112" width="9.6640625" style="6" bestFit="1" customWidth="1"/>
    <col min="3113" max="3115" width="6.5546875" style="6" bestFit="1" customWidth="1"/>
    <col min="3116" max="3117" width="6.109375" style="6" bestFit="1" customWidth="1"/>
    <col min="3118" max="3118" width="5.33203125" style="6" bestFit="1" customWidth="1"/>
    <col min="3119" max="3119" width="6.109375" style="6" bestFit="1" customWidth="1"/>
    <col min="3120" max="3120" width="7.44140625" style="6" bestFit="1" customWidth="1"/>
    <col min="3121" max="3121" width="8.6640625" style="6" bestFit="1" customWidth="1"/>
    <col min="3122" max="3123" width="8.6640625" style="6" customWidth="1"/>
    <col min="3124" max="3124" width="16.33203125" style="6" bestFit="1" customWidth="1"/>
    <col min="3125" max="3125" width="8.6640625" style="6" customWidth="1"/>
    <col min="3126" max="3126" width="8.33203125" style="6" bestFit="1" customWidth="1"/>
    <col min="3127" max="3128" width="9.6640625" style="6" bestFit="1" customWidth="1"/>
    <col min="3129" max="3129" width="6.109375" style="6" bestFit="1" customWidth="1"/>
    <col min="3130" max="3131" width="7.6640625" style="6" bestFit="1" customWidth="1"/>
    <col min="3132" max="3132" width="8.109375" style="6" bestFit="1" customWidth="1"/>
    <col min="3133" max="3133" width="7.6640625" style="6" bestFit="1" customWidth="1"/>
    <col min="3134" max="3134" width="8.109375" style="6" bestFit="1" customWidth="1"/>
    <col min="3135" max="3135" width="6.5546875" style="6" bestFit="1" customWidth="1"/>
    <col min="3136" max="3136" width="5.33203125" style="6" bestFit="1" customWidth="1"/>
    <col min="3137" max="3137" width="8" style="6" bestFit="1" customWidth="1"/>
    <col min="3138" max="3139" width="5.33203125" style="6" customWidth="1"/>
    <col min="3140" max="3140" width="16.33203125" style="6" bestFit="1" customWidth="1"/>
    <col min="3141" max="3141" width="8" style="6" bestFit="1" customWidth="1"/>
    <col min="3142" max="3142" width="6.44140625" style="6" bestFit="1" customWidth="1"/>
    <col min="3143" max="3143" width="5.33203125" style="6" bestFit="1" customWidth="1"/>
    <col min="3144" max="3144" width="8.44140625" style="6" bestFit="1" customWidth="1"/>
    <col min="3145" max="3145" width="6.109375" style="6" bestFit="1" customWidth="1"/>
    <col min="3146" max="3146" width="6.5546875" style="6" bestFit="1" customWidth="1"/>
    <col min="3147" max="3147" width="6.88671875" style="6" bestFit="1" customWidth="1"/>
    <col min="3148" max="3148" width="6.5546875" style="6" customWidth="1"/>
    <col min="3149" max="3149" width="6.5546875" style="6" bestFit="1" customWidth="1"/>
    <col min="3150" max="3150" width="5.44140625" style="6" bestFit="1" customWidth="1"/>
    <col min="3151" max="3151" width="5.88671875" style="6" bestFit="1" customWidth="1"/>
    <col min="3152" max="3152" width="5.33203125" style="6" bestFit="1" customWidth="1"/>
    <col min="3153" max="3153" width="8.6640625" style="6" bestFit="1" customWidth="1"/>
    <col min="3154" max="3154" width="8.6640625" style="6" customWidth="1"/>
    <col min="3155" max="3155" width="11.44140625" style="6"/>
    <col min="3156" max="3156" width="16.33203125" style="6" bestFit="1" customWidth="1"/>
    <col min="3157" max="3157" width="9.6640625" style="6" bestFit="1" customWidth="1"/>
    <col min="3158" max="3158" width="6.109375" style="6" bestFit="1" customWidth="1"/>
    <col min="3159" max="3159" width="8.6640625" style="6" bestFit="1" customWidth="1"/>
    <col min="3160" max="3160" width="9.6640625" style="6" bestFit="1" customWidth="1"/>
    <col min="3161" max="3161" width="6.109375" style="6" bestFit="1" customWidth="1"/>
    <col min="3162" max="3162" width="8.6640625" style="6" bestFit="1" customWidth="1"/>
    <col min="3163" max="3163" width="9.6640625" style="6" bestFit="1" customWidth="1"/>
    <col min="3164" max="3164" width="6.6640625" style="6" bestFit="1" customWidth="1"/>
    <col min="3165" max="3165" width="8.6640625" style="6" bestFit="1" customWidth="1"/>
    <col min="3166" max="3166" width="9.6640625" style="6" bestFit="1" customWidth="1"/>
    <col min="3167" max="3169" width="5.88671875" style="6" bestFit="1" customWidth="1"/>
    <col min="3170" max="3171" width="5.88671875" style="6" customWidth="1"/>
    <col min="3172" max="3172" width="16.33203125" style="6" bestFit="1" customWidth="1"/>
    <col min="3173" max="3173" width="5.88671875" style="6" bestFit="1" customWidth="1"/>
    <col min="3174" max="3177" width="6.5546875" style="6" bestFit="1" customWidth="1"/>
    <col min="3178" max="3178" width="6.109375" style="6" bestFit="1" customWidth="1"/>
    <col min="3179" max="3179" width="7.33203125" style="6" bestFit="1" customWidth="1"/>
    <col min="3180" max="3180" width="6.109375" style="6" bestFit="1" customWidth="1"/>
    <col min="3181" max="3181" width="7.5546875" style="6" bestFit="1" customWidth="1"/>
    <col min="3182" max="3182" width="7.33203125" style="6" bestFit="1" customWidth="1"/>
    <col min="3183" max="3183" width="7" style="6" bestFit="1" customWidth="1"/>
    <col min="3184" max="3184" width="4.6640625" style="6" bestFit="1" customWidth="1"/>
    <col min="3185" max="3185" width="7.6640625" style="6" bestFit="1" customWidth="1"/>
    <col min="3186" max="3186" width="8.5546875" style="6" bestFit="1" customWidth="1"/>
    <col min="3187" max="3187" width="4.6640625" style="6" bestFit="1" customWidth="1"/>
    <col min="3188" max="3188" width="7.6640625" style="6" bestFit="1" customWidth="1"/>
    <col min="3189" max="3189" width="8.5546875" style="6" bestFit="1" customWidth="1"/>
    <col min="3190" max="3190" width="4.6640625" style="6" bestFit="1" customWidth="1"/>
    <col min="3191" max="3191" width="7.6640625" style="6" bestFit="1" customWidth="1"/>
    <col min="3192" max="3192" width="8.5546875" style="6" bestFit="1" customWidth="1"/>
    <col min="3193" max="3193" width="4.6640625" style="6" bestFit="1" customWidth="1"/>
    <col min="3194" max="3194" width="7.6640625" style="6" bestFit="1" customWidth="1"/>
    <col min="3195" max="3195" width="11.44140625" style="6"/>
    <col min="3196" max="3199" width="5.5546875" style="6" bestFit="1" customWidth="1"/>
    <col min="3200" max="3203" width="5.88671875" style="6" bestFit="1" customWidth="1"/>
    <col min="3204" max="3207" width="5.6640625" style="6" bestFit="1" customWidth="1"/>
    <col min="3208" max="3208" width="5.33203125" style="6" bestFit="1" customWidth="1"/>
    <col min="3209" max="3209" width="6.109375" style="6" bestFit="1" customWidth="1"/>
    <col min="3210" max="3210" width="4.109375" style="6" bestFit="1" customWidth="1"/>
    <col min="3211" max="3243" width="11.44140625" style="6"/>
    <col min="3244" max="3247" width="5.33203125" style="6" bestFit="1" customWidth="1"/>
    <col min="3248" max="3251" width="5.5546875" style="6" bestFit="1" customWidth="1"/>
    <col min="3252" max="3255" width="5.44140625" style="6" bestFit="1" customWidth="1"/>
    <col min="3256" max="3305" width="11.44140625" style="6"/>
    <col min="3306" max="3306" width="16.33203125" style="6" bestFit="1" customWidth="1"/>
    <col min="3307" max="3307" width="12.5546875" style="6" bestFit="1" customWidth="1"/>
    <col min="3308" max="3308" width="26.44140625" style="6" bestFit="1" customWidth="1"/>
    <col min="3309" max="3309" width="18.5546875" style="6" bestFit="1" customWidth="1"/>
    <col min="3310" max="3310" width="18.5546875" style="6" customWidth="1"/>
    <col min="3311" max="3311" width="6.6640625" style="6" bestFit="1" customWidth="1"/>
    <col min="3312" max="3312" width="5" style="6" bestFit="1" customWidth="1"/>
    <col min="3313" max="3313" width="7" style="6" bestFit="1" customWidth="1"/>
    <col min="3314" max="3314" width="6.44140625" style="6" bestFit="1" customWidth="1"/>
    <col min="3315" max="3315" width="6.109375" style="6" bestFit="1" customWidth="1"/>
    <col min="3316" max="3316" width="6.5546875" style="6" bestFit="1" customWidth="1"/>
    <col min="3317" max="3317" width="7" style="6" bestFit="1" customWidth="1"/>
    <col min="3318" max="3318" width="9.109375" style="6" bestFit="1" customWidth="1"/>
    <col min="3319" max="3319" width="8.6640625" style="6" bestFit="1" customWidth="1"/>
    <col min="3320" max="3320" width="6.88671875" style="6" bestFit="1" customWidth="1"/>
    <col min="3321" max="3321" width="7.33203125" style="6" bestFit="1" customWidth="1"/>
    <col min="3322" max="3322" width="6.109375" style="6" bestFit="1" customWidth="1"/>
    <col min="3323" max="3323" width="5.33203125" style="6" bestFit="1" customWidth="1"/>
    <col min="3324" max="3324" width="8.33203125" style="6" bestFit="1" customWidth="1"/>
    <col min="3325" max="3325" width="7.88671875" style="6" bestFit="1" customWidth="1"/>
    <col min="3326" max="3326" width="5.88671875" style="6" bestFit="1" customWidth="1"/>
    <col min="3327" max="3327" width="7.88671875" style="6" bestFit="1" customWidth="1"/>
    <col min="3328" max="3328" width="7.44140625" style="6" bestFit="1" customWidth="1"/>
    <col min="3329" max="3329" width="8.5546875" style="6" bestFit="1" customWidth="1"/>
    <col min="3330" max="3331" width="8.5546875" style="6" customWidth="1"/>
    <col min="3332" max="3332" width="16.33203125" style="6" bestFit="1" customWidth="1"/>
    <col min="3333" max="3334" width="8.109375" style="6" bestFit="1" customWidth="1"/>
    <col min="3335" max="3335" width="6.5546875" style="6" bestFit="1" customWidth="1"/>
    <col min="3336" max="3336" width="7.5546875" style="6" bestFit="1" customWidth="1"/>
    <col min="3337" max="3337" width="7.33203125" style="6" bestFit="1" customWidth="1"/>
    <col min="3338" max="3338" width="5.33203125" style="6" bestFit="1" customWidth="1"/>
    <col min="3339" max="3339" width="5.5546875" style="6" bestFit="1" customWidth="1"/>
    <col min="3340" max="3341" width="5.44140625" style="6" bestFit="1" customWidth="1"/>
    <col min="3342" max="3342" width="9" style="6" bestFit="1" customWidth="1"/>
    <col min="3343" max="3343" width="10" style="6" bestFit="1" customWidth="1"/>
    <col min="3344" max="3344" width="6.109375" style="6" bestFit="1" customWidth="1"/>
    <col min="3345" max="3345" width="9" style="6" bestFit="1" customWidth="1"/>
    <col min="3346" max="3347" width="9" style="6" customWidth="1"/>
    <col min="3348" max="3348" width="16.33203125" style="6" bestFit="1" customWidth="1"/>
    <col min="3349" max="3349" width="10" style="6" bestFit="1" customWidth="1"/>
    <col min="3350" max="3350" width="5.44140625" style="6" bestFit="1" customWidth="1"/>
    <col min="3351" max="3351" width="9" style="6" bestFit="1" customWidth="1"/>
    <col min="3352" max="3352" width="10" style="6" bestFit="1" customWidth="1"/>
    <col min="3353" max="3353" width="5.44140625" style="6" bestFit="1" customWidth="1"/>
    <col min="3354" max="3354" width="9" style="6" bestFit="1" customWidth="1"/>
    <col min="3355" max="3355" width="10" style="6" bestFit="1" customWidth="1"/>
    <col min="3356" max="3356" width="6.33203125" style="6" bestFit="1" customWidth="1"/>
    <col min="3357" max="3358" width="6.5546875" style="6" bestFit="1" customWidth="1"/>
    <col min="3359" max="3359" width="6.33203125" style="6" bestFit="1" customWidth="1"/>
    <col min="3360" max="3361" width="7" style="6" bestFit="1" customWidth="1"/>
    <col min="3362" max="3363" width="7" style="6" customWidth="1"/>
    <col min="3364" max="3364" width="16.33203125" style="6" bestFit="1" customWidth="1"/>
    <col min="3365" max="3366" width="7" style="6" bestFit="1" customWidth="1"/>
    <col min="3367" max="3367" width="6.5546875" style="6" bestFit="1" customWidth="1"/>
    <col min="3368" max="3368" width="9.6640625" style="6" bestFit="1" customWidth="1"/>
    <col min="3369" max="3371" width="6.5546875" style="6" bestFit="1" customWidth="1"/>
    <col min="3372" max="3373" width="6.109375" style="6" bestFit="1" customWidth="1"/>
    <col min="3374" max="3374" width="5.33203125" style="6" bestFit="1" customWidth="1"/>
    <col min="3375" max="3375" width="6.109375" style="6" bestFit="1" customWidth="1"/>
    <col min="3376" max="3376" width="7.44140625" style="6" bestFit="1" customWidth="1"/>
    <col min="3377" max="3377" width="8.6640625" style="6" bestFit="1" customWidth="1"/>
    <col min="3378" max="3379" width="8.6640625" style="6" customWidth="1"/>
    <col min="3380" max="3380" width="16.33203125" style="6" bestFit="1" customWidth="1"/>
    <col min="3381" max="3381" width="8.6640625" style="6" customWidth="1"/>
    <col min="3382" max="3382" width="8.33203125" style="6" bestFit="1" customWidth="1"/>
    <col min="3383" max="3384" width="9.6640625" style="6" bestFit="1" customWidth="1"/>
    <col min="3385" max="3385" width="6.109375" style="6" bestFit="1" customWidth="1"/>
    <col min="3386" max="3387" width="7.6640625" style="6" bestFit="1" customWidth="1"/>
    <col min="3388" max="3388" width="8.109375" style="6" bestFit="1" customWidth="1"/>
    <col min="3389" max="3389" width="7.6640625" style="6" bestFit="1" customWidth="1"/>
    <col min="3390" max="3390" width="8.109375" style="6" bestFit="1" customWidth="1"/>
    <col min="3391" max="3391" width="6.5546875" style="6" bestFit="1" customWidth="1"/>
    <col min="3392" max="3392" width="5.33203125" style="6" bestFit="1" customWidth="1"/>
    <col min="3393" max="3393" width="8" style="6" bestFit="1" customWidth="1"/>
    <col min="3394" max="3395" width="5.33203125" style="6" customWidth="1"/>
    <col min="3396" max="3396" width="16.33203125" style="6" bestFit="1" customWidth="1"/>
    <col min="3397" max="3397" width="8" style="6" bestFit="1" customWidth="1"/>
    <col min="3398" max="3398" width="6.44140625" style="6" bestFit="1" customWidth="1"/>
    <col min="3399" max="3399" width="5.33203125" style="6" bestFit="1" customWidth="1"/>
    <col min="3400" max="3400" width="8.44140625" style="6" bestFit="1" customWidth="1"/>
    <col min="3401" max="3401" width="6.109375" style="6" bestFit="1" customWidth="1"/>
    <col min="3402" max="3402" width="6.5546875" style="6" bestFit="1" customWidth="1"/>
    <col min="3403" max="3403" width="6.88671875" style="6" bestFit="1" customWidth="1"/>
    <col min="3404" max="3404" width="6.5546875" style="6" customWidth="1"/>
    <col min="3405" max="3405" width="6.5546875" style="6" bestFit="1" customWidth="1"/>
    <col min="3406" max="3406" width="5.44140625" style="6" bestFit="1" customWidth="1"/>
    <col min="3407" max="3407" width="5.88671875" style="6" bestFit="1" customWidth="1"/>
    <col min="3408" max="3408" width="5.33203125" style="6" bestFit="1" customWidth="1"/>
    <col min="3409" max="3409" width="8.6640625" style="6" bestFit="1" customWidth="1"/>
    <col min="3410" max="3410" width="8.6640625" style="6" customWidth="1"/>
    <col min="3411" max="3411" width="11.44140625" style="6"/>
    <col min="3412" max="3412" width="16.33203125" style="6" bestFit="1" customWidth="1"/>
    <col min="3413" max="3413" width="9.6640625" style="6" bestFit="1" customWidth="1"/>
    <col min="3414" max="3414" width="6.109375" style="6" bestFit="1" customWidth="1"/>
    <col min="3415" max="3415" width="8.6640625" style="6" bestFit="1" customWidth="1"/>
    <col min="3416" max="3416" width="9.6640625" style="6" bestFit="1" customWidth="1"/>
    <col min="3417" max="3417" width="6.109375" style="6" bestFit="1" customWidth="1"/>
    <col min="3418" max="3418" width="8.6640625" style="6" bestFit="1" customWidth="1"/>
    <col min="3419" max="3419" width="9.6640625" style="6" bestFit="1" customWidth="1"/>
    <col min="3420" max="3420" width="6.6640625" style="6" bestFit="1" customWidth="1"/>
    <col min="3421" max="3421" width="8.6640625" style="6" bestFit="1" customWidth="1"/>
    <col min="3422" max="3422" width="9.6640625" style="6" bestFit="1" customWidth="1"/>
    <col min="3423" max="3425" width="5.88671875" style="6" bestFit="1" customWidth="1"/>
    <col min="3426" max="3427" width="5.88671875" style="6" customWidth="1"/>
    <col min="3428" max="3428" width="16.33203125" style="6" bestFit="1" customWidth="1"/>
    <col min="3429" max="3429" width="5.88671875" style="6" bestFit="1" customWidth="1"/>
    <col min="3430" max="3433" width="6.5546875" style="6" bestFit="1" customWidth="1"/>
    <col min="3434" max="3434" width="6.109375" style="6" bestFit="1" customWidth="1"/>
    <col min="3435" max="3435" width="7.33203125" style="6" bestFit="1" customWidth="1"/>
    <col min="3436" max="3436" width="6.109375" style="6" bestFit="1" customWidth="1"/>
    <col min="3437" max="3437" width="7.5546875" style="6" bestFit="1" customWidth="1"/>
    <col min="3438" max="3438" width="7.33203125" style="6" bestFit="1" customWidth="1"/>
    <col min="3439" max="3439" width="7" style="6" bestFit="1" customWidth="1"/>
    <col min="3440" max="3440" width="4.6640625" style="6" bestFit="1" customWidth="1"/>
    <col min="3441" max="3441" width="7.6640625" style="6" bestFit="1" customWidth="1"/>
    <col min="3442" max="3442" width="8.5546875" style="6" bestFit="1" customWidth="1"/>
    <col min="3443" max="3443" width="4.6640625" style="6" bestFit="1" customWidth="1"/>
    <col min="3444" max="3444" width="7.6640625" style="6" bestFit="1" customWidth="1"/>
    <col min="3445" max="3445" width="8.5546875" style="6" bestFit="1" customWidth="1"/>
    <col min="3446" max="3446" width="4.6640625" style="6" bestFit="1" customWidth="1"/>
    <col min="3447" max="3447" width="7.6640625" style="6" bestFit="1" customWidth="1"/>
    <col min="3448" max="3448" width="8.5546875" style="6" bestFit="1" customWidth="1"/>
    <col min="3449" max="3449" width="4.6640625" style="6" bestFit="1" customWidth="1"/>
    <col min="3450" max="3450" width="7.6640625" style="6" bestFit="1" customWidth="1"/>
    <col min="3451" max="3451" width="11.44140625" style="6"/>
    <col min="3452" max="3455" width="5.5546875" style="6" bestFit="1" customWidth="1"/>
    <col min="3456" max="3459" width="5.88671875" style="6" bestFit="1" customWidth="1"/>
    <col min="3460" max="3463" width="5.6640625" style="6" bestFit="1" customWidth="1"/>
    <col min="3464" max="3464" width="5.33203125" style="6" bestFit="1" customWidth="1"/>
    <col min="3465" max="3465" width="6.109375" style="6" bestFit="1" customWidth="1"/>
    <col min="3466" max="3466" width="4.109375" style="6" bestFit="1" customWidth="1"/>
    <col min="3467" max="3499" width="11.44140625" style="6"/>
    <col min="3500" max="3503" width="5.33203125" style="6" bestFit="1" customWidth="1"/>
    <col min="3504" max="3507" width="5.5546875" style="6" bestFit="1" customWidth="1"/>
    <col min="3508" max="3511" width="5.44140625" style="6" bestFit="1" customWidth="1"/>
    <col min="3512" max="3561" width="11.44140625" style="6"/>
    <col min="3562" max="3562" width="16.33203125" style="6" bestFit="1" customWidth="1"/>
    <col min="3563" max="3563" width="12.5546875" style="6" bestFit="1" customWidth="1"/>
    <col min="3564" max="3564" width="26.44140625" style="6" bestFit="1" customWidth="1"/>
    <col min="3565" max="3565" width="18.5546875" style="6" bestFit="1" customWidth="1"/>
    <col min="3566" max="3566" width="18.5546875" style="6" customWidth="1"/>
    <col min="3567" max="3567" width="6.6640625" style="6" bestFit="1" customWidth="1"/>
    <col min="3568" max="3568" width="5" style="6" bestFit="1" customWidth="1"/>
    <col min="3569" max="3569" width="7" style="6" bestFit="1" customWidth="1"/>
    <col min="3570" max="3570" width="6.44140625" style="6" bestFit="1" customWidth="1"/>
    <col min="3571" max="3571" width="6.109375" style="6" bestFit="1" customWidth="1"/>
    <col min="3572" max="3572" width="6.5546875" style="6" bestFit="1" customWidth="1"/>
    <col min="3573" max="3573" width="7" style="6" bestFit="1" customWidth="1"/>
    <col min="3574" max="3574" width="9.109375" style="6" bestFit="1" customWidth="1"/>
    <col min="3575" max="3575" width="8.6640625" style="6" bestFit="1" customWidth="1"/>
    <col min="3576" max="3576" width="6.88671875" style="6" bestFit="1" customWidth="1"/>
    <col min="3577" max="3577" width="7.33203125" style="6" bestFit="1" customWidth="1"/>
    <col min="3578" max="3578" width="6.109375" style="6" bestFit="1" customWidth="1"/>
    <col min="3579" max="3579" width="5.33203125" style="6" bestFit="1" customWidth="1"/>
    <col min="3580" max="3580" width="8.33203125" style="6" bestFit="1" customWidth="1"/>
    <col min="3581" max="3581" width="7.88671875" style="6" bestFit="1" customWidth="1"/>
    <col min="3582" max="3582" width="5.88671875" style="6" bestFit="1" customWidth="1"/>
    <col min="3583" max="3583" width="7.88671875" style="6" bestFit="1" customWidth="1"/>
    <col min="3584" max="3584" width="7.44140625" style="6" bestFit="1" customWidth="1"/>
    <col min="3585" max="3585" width="8.5546875" style="6" bestFit="1" customWidth="1"/>
    <col min="3586" max="3587" width="8.5546875" style="6" customWidth="1"/>
    <col min="3588" max="3588" width="16.33203125" style="6" bestFit="1" customWidth="1"/>
    <col min="3589" max="3590" width="8.109375" style="6" bestFit="1" customWidth="1"/>
    <col min="3591" max="3591" width="6.5546875" style="6" bestFit="1" customWidth="1"/>
    <col min="3592" max="3592" width="7.5546875" style="6" bestFit="1" customWidth="1"/>
    <col min="3593" max="3593" width="7.33203125" style="6" bestFit="1" customWidth="1"/>
    <col min="3594" max="3594" width="5.33203125" style="6" bestFit="1" customWidth="1"/>
    <col min="3595" max="3595" width="5.5546875" style="6" bestFit="1" customWidth="1"/>
    <col min="3596" max="3597" width="5.44140625" style="6" bestFit="1" customWidth="1"/>
    <col min="3598" max="3598" width="9" style="6" bestFit="1" customWidth="1"/>
    <col min="3599" max="3599" width="10" style="6" bestFit="1" customWidth="1"/>
    <col min="3600" max="3600" width="6.109375" style="6" bestFit="1" customWidth="1"/>
    <col min="3601" max="3601" width="9" style="6" bestFit="1" customWidth="1"/>
    <col min="3602" max="3603" width="9" style="6" customWidth="1"/>
    <col min="3604" max="3604" width="16.33203125" style="6" bestFit="1" customWidth="1"/>
    <col min="3605" max="3605" width="10" style="6" bestFit="1" customWidth="1"/>
    <col min="3606" max="3606" width="5.44140625" style="6" bestFit="1" customWidth="1"/>
    <col min="3607" max="3607" width="9" style="6" bestFit="1" customWidth="1"/>
    <col min="3608" max="3608" width="10" style="6" bestFit="1" customWidth="1"/>
    <col min="3609" max="3609" width="5.44140625" style="6" bestFit="1" customWidth="1"/>
    <col min="3610" max="3610" width="9" style="6" bestFit="1" customWidth="1"/>
    <col min="3611" max="3611" width="10" style="6" bestFit="1" customWidth="1"/>
    <col min="3612" max="3612" width="6.33203125" style="6" bestFit="1" customWidth="1"/>
    <col min="3613" max="3614" width="6.5546875" style="6" bestFit="1" customWidth="1"/>
    <col min="3615" max="3615" width="6.33203125" style="6" bestFit="1" customWidth="1"/>
    <col min="3616" max="3617" width="7" style="6" bestFit="1" customWidth="1"/>
    <col min="3618" max="3619" width="7" style="6" customWidth="1"/>
    <col min="3620" max="3620" width="16.33203125" style="6" bestFit="1" customWidth="1"/>
    <col min="3621" max="3622" width="7" style="6" bestFit="1" customWidth="1"/>
    <col min="3623" max="3623" width="6.5546875" style="6" bestFit="1" customWidth="1"/>
    <col min="3624" max="3624" width="9.6640625" style="6" bestFit="1" customWidth="1"/>
    <col min="3625" max="3627" width="6.5546875" style="6" bestFit="1" customWidth="1"/>
    <col min="3628" max="3629" width="6.109375" style="6" bestFit="1" customWidth="1"/>
    <col min="3630" max="3630" width="5.33203125" style="6" bestFit="1" customWidth="1"/>
    <col min="3631" max="3631" width="6.109375" style="6" bestFit="1" customWidth="1"/>
    <col min="3632" max="3632" width="7.44140625" style="6" bestFit="1" customWidth="1"/>
    <col min="3633" max="3633" width="8.6640625" style="6" bestFit="1" customWidth="1"/>
    <col min="3634" max="3635" width="8.6640625" style="6" customWidth="1"/>
    <col min="3636" max="3636" width="16.33203125" style="6" bestFit="1" customWidth="1"/>
    <col min="3637" max="3637" width="8.6640625" style="6" customWidth="1"/>
    <col min="3638" max="3638" width="8.33203125" style="6" bestFit="1" customWidth="1"/>
    <col min="3639" max="3640" width="9.6640625" style="6" bestFit="1" customWidth="1"/>
    <col min="3641" max="3641" width="6.109375" style="6" bestFit="1" customWidth="1"/>
    <col min="3642" max="3643" width="7.6640625" style="6" bestFit="1" customWidth="1"/>
    <col min="3644" max="3644" width="8.109375" style="6" bestFit="1" customWidth="1"/>
    <col min="3645" max="3645" width="7.6640625" style="6" bestFit="1" customWidth="1"/>
    <col min="3646" max="3646" width="8.109375" style="6" bestFit="1" customWidth="1"/>
    <col min="3647" max="3647" width="6.5546875" style="6" bestFit="1" customWidth="1"/>
    <col min="3648" max="3648" width="5.33203125" style="6" bestFit="1" customWidth="1"/>
    <col min="3649" max="3649" width="8" style="6" bestFit="1" customWidth="1"/>
    <col min="3650" max="3651" width="5.33203125" style="6" customWidth="1"/>
    <col min="3652" max="3652" width="16.33203125" style="6" bestFit="1" customWidth="1"/>
    <col min="3653" max="3653" width="8" style="6" bestFit="1" customWidth="1"/>
    <col min="3654" max="3654" width="6.44140625" style="6" bestFit="1" customWidth="1"/>
    <col min="3655" max="3655" width="5.33203125" style="6" bestFit="1" customWidth="1"/>
    <col min="3656" max="3656" width="8.44140625" style="6" bestFit="1" customWidth="1"/>
    <col min="3657" max="3657" width="6.109375" style="6" bestFit="1" customWidth="1"/>
    <col min="3658" max="3658" width="6.5546875" style="6" bestFit="1" customWidth="1"/>
    <col min="3659" max="3659" width="6.88671875" style="6" bestFit="1" customWidth="1"/>
    <col min="3660" max="3660" width="6.5546875" style="6" customWidth="1"/>
    <col min="3661" max="3661" width="6.5546875" style="6" bestFit="1" customWidth="1"/>
    <col min="3662" max="3662" width="5.44140625" style="6" bestFit="1" customWidth="1"/>
    <col min="3663" max="3663" width="5.88671875" style="6" bestFit="1" customWidth="1"/>
    <col min="3664" max="3664" width="5.33203125" style="6" bestFit="1" customWidth="1"/>
    <col min="3665" max="3665" width="8.6640625" style="6" bestFit="1" customWidth="1"/>
    <col min="3666" max="3666" width="8.6640625" style="6" customWidth="1"/>
    <col min="3667" max="3667" width="11.44140625" style="6"/>
    <col min="3668" max="3668" width="16.33203125" style="6" bestFit="1" customWidth="1"/>
    <col min="3669" max="3669" width="9.6640625" style="6" bestFit="1" customWidth="1"/>
    <col min="3670" max="3670" width="6.109375" style="6" bestFit="1" customWidth="1"/>
    <col min="3671" max="3671" width="8.6640625" style="6" bestFit="1" customWidth="1"/>
    <col min="3672" max="3672" width="9.6640625" style="6" bestFit="1" customWidth="1"/>
    <col min="3673" max="3673" width="6.109375" style="6" bestFit="1" customWidth="1"/>
    <col min="3674" max="3674" width="8.6640625" style="6" bestFit="1" customWidth="1"/>
    <col min="3675" max="3675" width="9.6640625" style="6" bestFit="1" customWidth="1"/>
    <col min="3676" max="3676" width="6.6640625" style="6" bestFit="1" customWidth="1"/>
    <col min="3677" max="3677" width="8.6640625" style="6" bestFit="1" customWidth="1"/>
    <col min="3678" max="3678" width="9.6640625" style="6" bestFit="1" customWidth="1"/>
    <col min="3679" max="3681" width="5.88671875" style="6" bestFit="1" customWidth="1"/>
    <col min="3682" max="3683" width="5.88671875" style="6" customWidth="1"/>
    <col min="3684" max="3684" width="16.33203125" style="6" bestFit="1" customWidth="1"/>
    <col min="3685" max="3685" width="5.88671875" style="6" bestFit="1" customWidth="1"/>
    <col min="3686" max="3689" width="6.5546875" style="6" bestFit="1" customWidth="1"/>
    <col min="3690" max="3690" width="6.109375" style="6" bestFit="1" customWidth="1"/>
    <col min="3691" max="3691" width="7.33203125" style="6" bestFit="1" customWidth="1"/>
    <col min="3692" max="3692" width="6.109375" style="6" bestFit="1" customWidth="1"/>
    <col min="3693" max="3693" width="7.5546875" style="6" bestFit="1" customWidth="1"/>
    <col min="3694" max="3694" width="7.33203125" style="6" bestFit="1" customWidth="1"/>
    <col min="3695" max="3695" width="7" style="6" bestFit="1" customWidth="1"/>
    <col min="3696" max="3696" width="4.6640625" style="6" bestFit="1" customWidth="1"/>
    <col min="3697" max="3697" width="7.6640625" style="6" bestFit="1" customWidth="1"/>
    <col min="3698" max="3698" width="8.5546875" style="6" bestFit="1" customWidth="1"/>
    <col min="3699" max="3699" width="4.6640625" style="6" bestFit="1" customWidth="1"/>
    <col min="3700" max="3700" width="7.6640625" style="6" bestFit="1" customWidth="1"/>
    <col min="3701" max="3701" width="8.5546875" style="6" bestFit="1" customWidth="1"/>
    <col min="3702" max="3702" width="4.6640625" style="6" bestFit="1" customWidth="1"/>
    <col min="3703" max="3703" width="7.6640625" style="6" bestFit="1" customWidth="1"/>
    <col min="3704" max="3704" width="8.5546875" style="6" bestFit="1" customWidth="1"/>
    <col min="3705" max="3705" width="4.6640625" style="6" bestFit="1" customWidth="1"/>
    <col min="3706" max="3706" width="7.6640625" style="6" bestFit="1" customWidth="1"/>
    <col min="3707" max="3707" width="11.44140625" style="6"/>
    <col min="3708" max="3711" width="5.5546875" style="6" bestFit="1" customWidth="1"/>
    <col min="3712" max="3715" width="5.88671875" style="6" bestFit="1" customWidth="1"/>
    <col min="3716" max="3719" width="5.6640625" style="6" bestFit="1" customWidth="1"/>
    <col min="3720" max="3720" width="5.33203125" style="6" bestFit="1" customWidth="1"/>
    <col min="3721" max="3721" width="6.109375" style="6" bestFit="1" customWidth="1"/>
    <col min="3722" max="3722" width="4.109375" style="6" bestFit="1" customWidth="1"/>
    <col min="3723" max="3755" width="11.44140625" style="6"/>
    <col min="3756" max="3759" width="5.33203125" style="6" bestFit="1" customWidth="1"/>
    <col min="3760" max="3763" width="5.5546875" style="6" bestFit="1" customWidth="1"/>
    <col min="3764" max="3767" width="5.44140625" style="6" bestFit="1" customWidth="1"/>
    <col min="3768" max="3817" width="11.44140625" style="6"/>
    <col min="3818" max="3818" width="16.33203125" style="6" bestFit="1" customWidth="1"/>
    <col min="3819" max="3819" width="12.5546875" style="6" bestFit="1" customWidth="1"/>
    <col min="3820" max="3820" width="26.44140625" style="6" bestFit="1" customWidth="1"/>
    <col min="3821" max="3821" width="18.5546875" style="6" bestFit="1" customWidth="1"/>
    <col min="3822" max="3822" width="18.5546875" style="6" customWidth="1"/>
    <col min="3823" max="3823" width="6.6640625" style="6" bestFit="1" customWidth="1"/>
    <col min="3824" max="3824" width="5" style="6" bestFit="1" customWidth="1"/>
    <col min="3825" max="3825" width="7" style="6" bestFit="1" customWidth="1"/>
    <col min="3826" max="3826" width="6.44140625" style="6" bestFit="1" customWidth="1"/>
    <col min="3827" max="3827" width="6.109375" style="6" bestFit="1" customWidth="1"/>
    <col min="3828" max="3828" width="6.5546875" style="6" bestFit="1" customWidth="1"/>
    <col min="3829" max="3829" width="7" style="6" bestFit="1" customWidth="1"/>
    <col min="3830" max="3830" width="9.109375" style="6" bestFit="1" customWidth="1"/>
    <col min="3831" max="3831" width="8.6640625" style="6" bestFit="1" customWidth="1"/>
    <col min="3832" max="3832" width="6.88671875" style="6" bestFit="1" customWidth="1"/>
    <col min="3833" max="3833" width="7.33203125" style="6" bestFit="1" customWidth="1"/>
    <col min="3834" max="3834" width="6.109375" style="6" bestFit="1" customWidth="1"/>
    <col min="3835" max="3835" width="5.33203125" style="6" bestFit="1" customWidth="1"/>
    <col min="3836" max="3836" width="8.33203125" style="6" bestFit="1" customWidth="1"/>
    <col min="3837" max="3837" width="7.88671875" style="6" bestFit="1" customWidth="1"/>
    <col min="3838" max="3838" width="5.88671875" style="6" bestFit="1" customWidth="1"/>
    <col min="3839" max="3839" width="7.88671875" style="6" bestFit="1" customWidth="1"/>
    <col min="3840" max="3840" width="7.44140625" style="6" bestFit="1" customWidth="1"/>
    <col min="3841" max="3841" width="8.5546875" style="6" bestFit="1" customWidth="1"/>
    <col min="3842" max="3843" width="8.5546875" style="6" customWidth="1"/>
    <col min="3844" max="3844" width="16.33203125" style="6" bestFit="1" customWidth="1"/>
    <col min="3845" max="3846" width="8.109375" style="6" bestFit="1" customWidth="1"/>
    <col min="3847" max="3847" width="6.5546875" style="6" bestFit="1" customWidth="1"/>
    <col min="3848" max="3848" width="7.5546875" style="6" bestFit="1" customWidth="1"/>
    <col min="3849" max="3849" width="7.33203125" style="6" bestFit="1" customWidth="1"/>
    <col min="3850" max="3850" width="5.33203125" style="6" bestFit="1" customWidth="1"/>
    <col min="3851" max="3851" width="5.5546875" style="6" bestFit="1" customWidth="1"/>
    <col min="3852" max="3853" width="5.44140625" style="6" bestFit="1" customWidth="1"/>
    <col min="3854" max="3854" width="9" style="6" bestFit="1" customWidth="1"/>
    <col min="3855" max="3855" width="10" style="6" bestFit="1" customWidth="1"/>
    <col min="3856" max="3856" width="6.109375" style="6" bestFit="1" customWidth="1"/>
    <col min="3857" max="3857" width="9" style="6" bestFit="1" customWidth="1"/>
    <col min="3858" max="3859" width="9" style="6" customWidth="1"/>
    <col min="3860" max="3860" width="16.33203125" style="6" bestFit="1" customWidth="1"/>
    <col min="3861" max="3861" width="10" style="6" bestFit="1" customWidth="1"/>
    <col min="3862" max="3862" width="5.44140625" style="6" bestFit="1" customWidth="1"/>
    <col min="3863" max="3863" width="9" style="6" bestFit="1" customWidth="1"/>
    <col min="3864" max="3864" width="10" style="6" bestFit="1" customWidth="1"/>
    <col min="3865" max="3865" width="5.44140625" style="6" bestFit="1" customWidth="1"/>
    <col min="3866" max="3866" width="9" style="6" bestFit="1" customWidth="1"/>
    <col min="3867" max="3867" width="10" style="6" bestFit="1" customWidth="1"/>
    <col min="3868" max="3868" width="6.33203125" style="6" bestFit="1" customWidth="1"/>
    <col min="3869" max="3870" width="6.5546875" style="6" bestFit="1" customWidth="1"/>
    <col min="3871" max="3871" width="6.33203125" style="6" bestFit="1" customWidth="1"/>
    <col min="3872" max="3873" width="7" style="6" bestFit="1" customWidth="1"/>
    <col min="3874" max="3875" width="7" style="6" customWidth="1"/>
    <col min="3876" max="3876" width="16.33203125" style="6" bestFit="1" customWidth="1"/>
    <col min="3877" max="3878" width="7" style="6" bestFit="1" customWidth="1"/>
    <col min="3879" max="3879" width="6.5546875" style="6" bestFit="1" customWidth="1"/>
    <col min="3880" max="3880" width="9.6640625" style="6" bestFit="1" customWidth="1"/>
    <col min="3881" max="3883" width="6.5546875" style="6" bestFit="1" customWidth="1"/>
    <col min="3884" max="3885" width="6.109375" style="6" bestFit="1" customWidth="1"/>
    <col min="3886" max="3886" width="5.33203125" style="6" bestFit="1" customWidth="1"/>
    <col min="3887" max="3887" width="6.109375" style="6" bestFit="1" customWidth="1"/>
    <col min="3888" max="3888" width="7.44140625" style="6" bestFit="1" customWidth="1"/>
    <col min="3889" max="3889" width="8.6640625" style="6" bestFit="1" customWidth="1"/>
    <col min="3890" max="3891" width="8.6640625" style="6" customWidth="1"/>
    <col min="3892" max="3892" width="16.33203125" style="6" bestFit="1" customWidth="1"/>
    <col min="3893" max="3893" width="8.6640625" style="6" customWidth="1"/>
    <col min="3894" max="3894" width="8.33203125" style="6" bestFit="1" customWidth="1"/>
    <col min="3895" max="3896" width="9.6640625" style="6" bestFit="1" customWidth="1"/>
    <col min="3897" max="3897" width="6.109375" style="6" bestFit="1" customWidth="1"/>
    <col min="3898" max="3899" width="7.6640625" style="6" bestFit="1" customWidth="1"/>
    <col min="3900" max="3900" width="8.109375" style="6" bestFit="1" customWidth="1"/>
    <col min="3901" max="3901" width="7.6640625" style="6" bestFit="1" customWidth="1"/>
    <col min="3902" max="3902" width="8.109375" style="6" bestFit="1" customWidth="1"/>
    <col min="3903" max="3903" width="6.5546875" style="6" bestFit="1" customWidth="1"/>
    <col min="3904" max="3904" width="5.33203125" style="6" bestFit="1" customWidth="1"/>
    <col min="3905" max="3905" width="8" style="6" bestFit="1" customWidth="1"/>
    <col min="3906" max="3907" width="5.33203125" style="6" customWidth="1"/>
    <col min="3908" max="3908" width="16.33203125" style="6" bestFit="1" customWidth="1"/>
    <col min="3909" max="3909" width="8" style="6" bestFit="1" customWidth="1"/>
    <col min="3910" max="3910" width="6.44140625" style="6" bestFit="1" customWidth="1"/>
    <col min="3911" max="3911" width="5.33203125" style="6" bestFit="1" customWidth="1"/>
    <col min="3912" max="3912" width="8.44140625" style="6" bestFit="1" customWidth="1"/>
    <col min="3913" max="3913" width="6.109375" style="6" bestFit="1" customWidth="1"/>
    <col min="3914" max="3914" width="6.5546875" style="6" bestFit="1" customWidth="1"/>
    <col min="3915" max="3915" width="6.88671875" style="6" bestFit="1" customWidth="1"/>
    <col min="3916" max="3916" width="6.5546875" style="6" customWidth="1"/>
    <col min="3917" max="3917" width="6.5546875" style="6" bestFit="1" customWidth="1"/>
    <col min="3918" max="3918" width="5.44140625" style="6" bestFit="1" customWidth="1"/>
    <col min="3919" max="3919" width="5.88671875" style="6" bestFit="1" customWidth="1"/>
    <col min="3920" max="3920" width="5.33203125" style="6" bestFit="1" customWidth="1"/>
    <col min="3921" max="3921" width="8.6640625" style="6" bestFit="1" customWidth="1"/>
    <col min="3922" max="3922" width="8.6640625" style="6" customWidth="1"/>
    <col min="3923" max="3923" width="11.44140625" style="6"/>
    <col min="3924" max="3924" width="16.33203125" style="6" bestFit="1" customWidth="1"/>
    <col min="3925" max="3925" width="9.6640625" style="6" bestFit="1" customWidth="1"/>
    <col min="3926" max="3926" width="6.109375" style="6" bestFit="1" customWidth="1"/>
    <col min="3927" max="3927" width="8.6640625" style="6" bestFit="1" customWidth="1"/>
    <col min="3928" max="3928" width="9.6640625" style="6" bestFit="1" customWidth="1"/>
    <col min="3929" max="3929" width="6.109375" style="6" bestFit="1" customWidth="1"/>
    <col min="3930" max="3930" width="8.6640625" style="6" bestFit="1" customWidth="1"/>
    <col min="3931" max="3931" width="9.6640625" style="6" bestFit="1" customWidth="1"/>
    <col min="3932" max="3932" width="6.6640625" style="6" bestFit="1" customWidth="1"/>
    <col min="3933" max="3933" width="8.6640625" style="6" bestFit="1" customWidth="1"/>
    <col min="3934" max="3934" width="9.6640625" style="6" bestFit="1" customWidth="1"/>
    <col min="3935" max="3937" width="5.88671875" style="6" bestFit="1" customWidth="1"/>
    <col min="3938" max="3939" width="5.88671875" style="6" customWidth="1"/>
    <col min="3940" max="3940" width="16.33203125" style="6" bestFit="1" customWidth="1"/>
    <col min="3941" max="3941" width="5.88671875" style="6" bestFit="1" customWidth="1"/>
    <col min="3942" max="3945" width="6.5546875" style="6" bestFit="1" customWidth="1"/>
    <col min="3946" max="3946" width="6.109375" style="6" bestFit="1" customWidth="1"/>
    <col min="3947" max="3947" width="7.33203125" style="6" bestFit="1" customWidth="1"/>
    <col min="3948" max="3948" width="6.109375" style="6" bestFit="1" customWidth="1"/>
    <col min="3949" max="3949" width="7.5546875" style="6" bestFit="1" customWidth="1"/>
    <col min="3950" max="3950" width="7.33203125" style="6" bestFit="1" customWidth="1"/>
    <col min="3951" max="3951" width="7" style="6" bestFit="1" customWidth="1"/>
    <col min="3952" max="3952" width="4.6640625" style="6" bestFit="1" customWidth="1"/>
    <col min="3953" max="3953" width="7.6640625" style="6" bestFit="1" customWidth="1"/>
    <col min="3954" max="3954" width="8.5546875" style="6" bestFit="1" customWidth="1"/>
    <col min="3955" max="3955" width="4.6640625" style="6" bestFit="1" customWidth="1"/>
    <col min="3956" max="3956" width="7.6640625" style="6" bestFit="1" customWidth="1"/>
    <col min="3957" max="3957" width="8.5546875" style="6" bestFit="1" customWidth="1"/>
    <col min="3958" max="3958" width="4.6640625" style="6" bestFit="1" customWidth="1"/>
    <col min="3959" max="3959" width="7.6640625" style="6" bestFit="1" customWidth="1"/>
    <col min="3960" max="3960" width="8.5546875" style="6" bestFit="1" customWidth="1"/>
    <col min="3961" max="3961" width="4.6640625" style="6" bestFit="1" customWidth="1"/>
    <col min="3962" max="3962" width="7.6640625" style="6" bestFit="1" customWidth="1"/>
    <col min="3963" max="3963" width="11.44140625" style="6"/>
    <col min="3964" max="3967" width="5.5546875" style="6" bestFit="1" customWidth="1"/>
    <col min="3968" max="3971" width="5.88671875" style="6" bestFit="1" customWidth="1"/>
    <col min="3972" max="3975" width="5.6640625" style="6" bestFit="1" customWidth="1"/>
    <col min="3976" max="3976" width="5.33203125" style="6" bestFit="1" customWidth="1"/>
    <col min="3977" max="3977" width="6.109375" style="6" bestFit="1" customWidth="1"/>
    <col min="3978" max="3978" width="4.109375" style="6" bestFit="1" customWidth="1"/>
    <col min="3979" max="4011" width="11.44140625" style="6"/>
    <col min="4012" max="4015" width="5.33203125" style="6" bestFit="1" customWidth="1"/>
    <col min="4016" max="4019" width="5.5546875" style="6" bestFit="1" customWidth="1"/>
    <col min="4020" max="4023" width="5.44140625" style="6" bestFit="1" customWidth="1"/>
    <col min="4024" max="4073" width="11.44140625" style="6"/>
    <col min="4074" max="4074" width="16.33203125" style="6" bestFit="1" customWidth="1"/>
    <col min="4075" max="4075" width="12.5546875" style="6" bestFit="1" customWidth="1"/>
    <col min="4076" max="4076" width="26.44140625" style="6" bestFit="1" customWidth="1"/>
    <col min="4077" max="4077" width="18.5546875" style="6" bestFit="1" customWidth="1"/>
    <col min="4078" max="4078" width="18.5546875" style="6" customWidth="1"/>
    <col min="4079" max="4079" width="6.6640625" style="6" bestFit="1" customWidth="1"/>
    <col min="4080" max="4080" width="5" style="6" bestFit="1" customWidth="1"/>
    <col min="4081" max="4081" width="7" style="6" bestFit="1" customWidth="1"/>
    <col min="4082" max="4082" width="6.44140625" style="6" bestFit="1" customWidth="1"/>
    <col min="4083" max="4083" width="6.109375" style="6" bestFit="1" customWidth="1"/>
    <col min="4084" max="4084" width="6.5546875" style="6" bestFit="1" customWidth="1"/>
    <col min="4085" max="4085" width="7" style="6" bestFit="1" customWidth="1"/>
    <col min="4086" max="4086" width="9.109375" style="6" bestFit="1" customWidth="1"/>
    <col min="4087" max="4087" width="8.6640625" style="6" bestFit="1" customWidth="1"/>
    <col min="4088" max="4088" width="6.88671875" style="6" bestFit="1" customWidth="1"/>
    <col min="4089" max="4089" width="7.33203125" style="6" bestFit="1" customWidth="1"/>
    <col min="4090" max="4090" width="6.109375" style="6" bestFit="1" customWidth="1"/>
    <col min="4091" max="4091" width="5.33203125" style="6" bestFit="1" customWidth="1"/>
    <col min="4092" max="4092" width="8.33203125" style="6" bestFit="1" customWidth="1"/>
    <col min="4093" max="4093" width="7.88671875" style="6" bestFit="1" customWidth="1"/>
    <col min="4094" max="4094" width="5.88671875" style="6" bestFit="1" customWidth="1"/>
    <col min="4095" max="4095" width="7.88671875" style="6" bestFit="1" customWidth="1"/>
    <col min="4096" max="4096" width="7.44140625" style="6" bestFit="1" customWidth="1"/>
    <col min="4097" max="4097" width="8.5546875" style="6" bestFit="1" customWidth="1"/>
    <col min="4098" max="4099" width="8.5546875" style="6" customWidth="1"/>
    <col min="4100" max="4100" width="16.33203125" style="6" bestFit="1" customWidth="1"/>
    <col min="4101" max="4102" width="8.109375" style="6" bestFit="1" customWidth="1"/>
    <col min="4103" max="4103" width="6.5546875" style="6" bestFit="1" customWidth="1"/>
    <col min="4104" max="4104" width="7.5546875" style="6" bestFit="1" customWidth="1"/>
    <col min="4105" max="4105" width="7.33203125" style="6" bestFit="1" customWidth="1"/>
    <col min="4106" max="4106" width="5.33203125" style="6" bestFit="1" customWidth="1"/>
    <col min="4107" max="4107" width="5.5546875" style="6" bestFit="1" customWidth="1"/>
    <col min="4108" max="4109" width="5.44140625" style="6" bestFit="1" customWidth="1"/>
    <col min="4110" max="4110" width="9" style="6" bestFit="1" customWidth="1"/>
    <col min="4111" max="4111" width="10" style="6" bestFit="1" customWidth="1"/>
    <col min="4112" max="4112" width="6.109375" style="6" bestFit="1" customWidth="1"/>
    <col min="4113" max="4113" width="9" style="6" bestFit="1" customWidth="1"/>
    <col min="4114" max="4115" width="9" style="6" customWidth="1"/>
    <col min="4116" max="4116" width="16.33203125" style="6" bestFit="1" customWidth="1"/>
    <col min="4117" max="4117" width="10" style="6" bestFit="1" customWidth="1"/>
    <col min="4118" max="4118" width="5.44140625" style="6" bestFit="1" customWidth="1"/>
    <col min="4119" max="4119" width="9" style="6" bestFit="1" customWidth="1"/>
    <col min="4120" max="4120" width="10" style="6" bestFit="1" customWidth="1"/>
    <col min="4121" max="4121" width="5.44140625" style="6" bestFit="1" customWidth="1"/>
    <col min="4122" max="4122" width="9" style="6" bestFit="1" customWidth="1"/>
    <col min="4123" max="4123" width="10" style="6" bestFit="1" customWidth="1"/>
    <col min="4124" max="4124" width="6.33203125" style="6" bestFit="1" customWidth="1"/>
    <col min="4125" max="4126" width="6.5546875" style="6" bestFit="1" customWidth="1"/>
    <col min="4127" max="4127" width="6.33203125" style="6" bestFit="1" customWidth="1"/>
    <col min="4128" max="4129" width="7" style="6" bestFit="1" customWidth="1"/>
    <col min="4130" max="4131" width="7" style="6" customWidth="1"/>
    <col min="4132" max="4132" width="16.33203125" style="6" bestFit="1" customWidth="1"/>
    <col min="4133" max="4134" width="7" style="6" bestFit="1" customWidth="1"/>
    <col min="4135" max="4135" width="6.5546875" style="6" bestFit="1" customWidth="1"/>
    <col min="4136" max="4136" width="9.6640625" style="6" bestFit="1" customWidth="1"/>
    <col min="4137" max="4139" width="6.5546875" style="6" bestFit="1" customWidth="1"/>
    <col min="4140" max="4141" width="6.109375" style="6" bestFit="1" customWidth="1"/>
    <col min="4142" max="4142" width="5.33203125" style="6" bestFit="1" customWidth="1"/>
    <col min="4143" max="4143" width="6.109375" style="6" bestFit="1" customWidth="1"/>
    <col min="4144" max="4144" width="7.44140625" style="6" bestFit="1" customWidth="1"/>
    <col min="4145" max="4145" width="8.6640625" style="6" bestFit="1" customWidth="1"/>
    <col min="4146" max="4147" width="8.6640625" style="6" customWidth="1"/>
    <col min="4148" max="4148" width="16.33203125" style="6" bestFit="1" customWidth="1"/>
    <col min="4149" max="4149" width="8.6640625" style="6" customWidth="1"/>
    <col min="4150" max="4150" width="8.33203125" style="6" bestFit="1" customWidth="1"/>
    <col min="4151" max="4152" width="9.6640625" style="6" bestFit="1" customWidth="1"/>
    <col min="4153" max="4153" width="6.109375" style="6" bestFit="1" customWidth="1"/>
    <col min="4154" max="4155" width="7.6640625" style="6" bestFit="1" customWidth="1"/>
    <col min="4156" max="4156" width="8.109375" style="6" bestFit="1" customWidth="1"/>
    <col min="4157" max="4157" width="7.6640625" style="6" bestFit="1" customWidth="1"/>
    <col min="4158" max="4158" width="8.109375" style="6" bestFit="1" customWidth="1"/>
    <col min="4159" max="4159" width="6.5546875" style="6" bestFit="1" customWidth="1"/>
    <col min="4160" max="4160" width="5.33203125" style="6" bestFit="1" customWidth="1"/>
    <col min="4161" max="4161" width="8" style="6" bestFit="1" customWidth="1"/>
    <col min="4162" max="4163" width="5.33203125" style="6" customWidth="1"/>
    <col min="4164" max="4164" width="16.33203125" style="6" bestFit="1" customWidth="1"/>
    <col min="4165" max="4165" width="8" style="6" bestFit="1" customWidth="1"/>
    <col min="4166" max="4166" width="6.44140625" style="6" bestFit="1" customWidth="1"/>
    <col min="4167" max="4167" width="5.33203125" style="6" bestFit="1" customWidth="1"/>
    <col min="4168" max="4168" width="8.44140625" style="6" bestFit="1" customWidth="1"/>
    <col min="4169" max="4169" width="6.109375" style="6" bestFit="1" customWidth="1"/>
    <col min="4170" max="4170" width="6.5546875" style="6" bestFit="1" customWidth="1"/>
    <col min="4171" max="4171" width="6.88671875" style="6" bestFit="1" customWidth="1"/>
    <col min="4172" max="4172" width="6.5546875" style="6" customWidth="1"/>
    <col min="4173" max="4173" width="6.5546875" style="6" bestFit="1" customWidth="1"/>
    <col min="4174" max="4174" width="5.44140625" style="6" bestFit="1" customWidth="1"/>
    <col min="4175" max="4175" width="5.88671875" style="6" bestFit="1" customWidth="1"/>
    <col min="4176" max="4176" width="5.33203125" style="6" bestFit="1" customWidth="1"/>
    <col min="4177" max="4177" width="8.6640625" style="6" bestFit="1" customWidth="1"/>
    <col min="4178" max="4178" width="8.6640625" style="6" customWidth="1"/>
    <col min="4179" max="4179" width="11.44140625" style="6"/>
    <col min="4180" max="4180" width="16.33203125" style="6" bestFit="1" customWidth="1"/>
    <col min="4181" max="4181" width="9.6640625" style="6" bestFit="1" customWidth="1"/>
    <col min="4182" max="4182" width="6.109375" style="6" bestFit="1" customWidth="1"/>
    <col min="4183" max="4183" width="8.6640625" style="6" bestFit="1" customWidth="1"/>
    <col min="4184" max="4184" width="9.6640625" style="6" bestFit="1" customWidth="1"/>
    <col min="4185" max="4185" width="6.109375" style="6" bestFit="1" customWidth="1"/>
    <col min="4186" max="4186" width="8.6640625" style="6" bestFit="1" customWidth="1"/>
    <col min="4187" max="4187" width="9.6640625" style="6" bestFit="1" customWidth="1"/>
    <col min="4188" max="4188" width="6.6640625" style="6" bestFit="1" customWidth="1"/>
    <col min="4189" max="4189" width="8.6640625" style="6" bestFit="1" customWidth="1"/>
    <col min="4190" max="4190" width="9.6640625" style="6" bestFit="1" customWidth="1"/>
    <col min="4191" max="4193" width="5.88671875" style="6" bestFit="1" customWidth="1"/>
    <col min="4194" max="4195" width="5.88671875" style="6" customWidth="1"/>
    <col min="4196" max="4196" width="16.33203125" style="6" bestFit="1" customWidth="1"/>
    <col min="4197" max="4197" width="5.88671875" style="6" bestFit="1" customWidth="1"/>
    <col min="4198" max="4201" width="6.5546875" style="6" bestFit="1" customWidth="1"/>
    <col min="4202" max="4202" width="6.109375" style="6" bestFit="1" customWidth="1"/>
    <col min="4203" max="4203" width="7.33203125" style="6" bestFit="1" customWidth="1"/>
    <col min="4204" max="4204" width="6.109375" style="6" bestFit="1" customWidth="1"/>
    <col min="4205" max="4205" width="7.5546875" style="6" bestFit="1" customWidth="1"/>
    <col min="4206" max="4206" width="7.33203125" style="6" bestFit="1" customWidth="1"/>
    <col min="4207" max="4207" width="7" style="6" bestFit="1" customWidth="1"/>
    <col min="4208" max="4208" width="4.6640625" style="6" bestFit="1" customWidth="1"/>
    <col min="4209" max="4209" width="7.6640625" style="6" bestFit="1" customWidth="1"/>
    <col min="4210" max="4210" width="8.5546875" style="6" bestFit="1" customWidth="1"/>
    <col min="4211" max="4211" width="4.6640625" style="6" bestFit="1" customWidth="1"/>
    <col min="4212" max="4212" width="7.6640625" style="6" bestFit="1" customWidth="1"/>
    <col min="4213" max="4213" width="8.5546875" style="6" bestFit="1" customWidth="1"/>
    <col min="4214" max="4214" width="4.6640625" style="6" bestFit="1" customWidth="1"/>
    <col min="4215" max="4215" width="7.6640625" style="6" bestFit="1" customWidth="1"/>
    <col min="4216" max="4216" width="8.5546875" style="6" bestFit="1" customWidth="1"/>
    <col min="4217" max="4217" width="4.6640625" style="6" bestFit="1" customWidth="1"/>
    <col min="4218" max="4218" width="7.6640625" style="6" bestFit="1" customWidth="1"/>
    <col min="4219" max="4219" width="11.44140625" style="6"/>
    <col min="4220" max="4223" width="5.5546875" style="6" bestFit="1" customWidth="1"/>
    <col min="4224" max="4227" width="5.88671875" style="6" bestFit="1" customWidth="1"/>
    <col min="4228" max="4231" width="5.6640625" style="6" bestFit="1" customWidth="1"/>
    <col min="4232" max="4232" width="5.33203125" style="6" bestFit="1" customWidth="1"/>
    <col min="4233" max="4233" width="6.109375" style="6" bestFit="1" customWidth="1"/>
    <col min="4234" max="4234" width="4.109375" style="6" bestFit="1" customWidth="1"/>
    <col min="4235" max="4267" width="11.44140625" style="6"/>
    <col min="4268" max="4271" width="5.33203125" style="6" bestFit="1" customWidth="1"/>
    <col min="4272" max="4275" width="5.5546875" style="6" bestFit="1" customWidth="1"/>
    <col min="4276" max="4279" width="5.44140625" style="6" bestFit="1" customWidth="1"/>
    <col min="4280" max="4329" width="11.44140625" style="6"/>
    <col min="4330" max="4330" width="16.33203125" style="6" bestFit="1" customWidth="1"/>
    <col min="4331" max="4331" width="12.5546875" style="6" bestFit="1" customWidth="1"/>
    <col min="4332" max="4332" width="26.44140625" style="6" bestFit="1" customWidth="1"/>
    <col min="4333" max="4333" width="18.5546875" style="6" bestFit="1" customWidth="1"/>
    <col min="4334" max="4334" width="18.5546875" style="6" customWidth="1"/>
    <col min="4335" max="4335" width="6.6640625" style="6" bestFit="1" customWidth="1"/>
    <col min="4336" max="4336" width="5" style="6" bestFit="1" customWidth="1"/>
    <col min="4337" max="4337" width="7" style="6" bestFit="1" customWidth="1"/>
    <col min="4338" max="4338" width="6.44140625" style="6" bestFit="1" customWidth="1"/>
    <col min="4339" max="4339" width="6.109375" style="6" bestFit="1" customWidth="1"/>
    <col min="4340" max="4340" width="6.5546875" style="6" bestFit="1" customWidth="1"/>
    <col min="4341" max="4341" width="7" style="6" bestFit="1" customWidth="1"/>
    <col min="4342" max="4342" width="9.109375" style="6" bestFit="1" customWidth="1"/>
    <col min="4343" max="4343" width="8.6640625" style="6" bestFit="1" customWidth="1"/>
    <col min="4344" max="4344" width="6.88671875" style="6" bestFit="1" customWidth="1"/>
    <col min="4345" max="4345" width="7.33203125" style="6" bestFit="1" customWidth="1"/>
    <col min="4346" max="4346" width="6.109375" style="6" bestFit="1" customWidth="1"/>
    <col min="4347" max="4347" width="5.33203125" style="6" bestFit="1" customWidth="1"/>
    <col min="4348" max="4348" width="8.33203125" style="6" bestFit="1" customWidth="1"/>
    <col min="4349" max="4349" width="7.88671875" style="6" bestFit="1" customWidth="1"/>
    <col min="4350" max="4350" width="5.88671875" style="6" bestFit="1" customWidth="1"/>
    <col min="4351" max="4351" width="7.88671875" style="6" bestFit="1" customWidth="1"/>
    <col min="4352" max="4352" width="7.44140625" style="6" bestFit="1" customWidth="1"/>
    <col min="4353" max="4353" width="8.5546875" style="6" bestFit="1" customWidth="1"/>
    <col min="4354" max="4355" width="8.5546875" style="6" customWidth="1"/>
    <col min="4356" max="4356" width="16.33203125" style="6" bestFit="1" customWidth="1"/>
    <col min="4357" max="4358" width="8.109375" style="6" bestFit="1" customWidth="1"/>
    <col min="4359" max="4359" width="6.5546875" style="6" bestFit="1" customWidth="1"/>
    <col min="4360" max="4360" width="7.5546875" style="6" bestFit="1" customWidth="1"/>
    <col min="4361" max="4361" width="7.33203125" style="6" bestFit="1" customWidth="1"/>
    <col min="4362" max="4362" width="5.33203125" style="6" bestFit="1" customWidth="1"/>
    <col min="4363" max="4363" width="5.5546875" style="6" bestFit="1" customWidth="1"/>
    <col min="4364" max="4365" width="5.44140625" style="6" bestFit="1" customWidth="1"/>
    <col min="4366" max="4366" width="9" style="6" bestFit="1" customWidth="1"/>
    <col min="4367" max="4367" width="10" style="6" bestFit="1" customWidth="1"/>
    <col min="4368" max="4368" width="6.109375" style="6" bestFit="1" customWidth="1"/>
    <col min="4369" max="4369" width="9" style="6" bestFit="1" customWidth="1"/>
    <col min="4370" max="4371" width="9" style="6" customWidth="1"/>
    <col min="4372" max="4372" width="16.33203125" style="6" bestFit="1" customWidth="1"/>
    <col min="4373" max="4373" width="10" style="6" bestFit="1" customWidth="1"/>
    <col min="4374" max="4374" width="5.44140625" style="6" bestFit="1" customWidth="1"/>
    <col min="4375" max="4375" width="9" style="6" bestFit="1" customWidth="1"/>
    <col min="4376" max="4376" width="10" style="6" bestFit="1" customWidth="1"/>
    <col min="4377" max="4377" width="5.44140625" style="6" bestFit="1" customWidth="1"/>
    <col min="4378" max="4378" width="9" style="6" bestFit="1" customWidth="1"/>
    <col min="4379" max="4379" width="10" style="6" bestFit="1" customWidth="1"/>
    <col min="4380" max="4380" width="6.33203125" style="6" bestFit="1" customWidth="1"/>
    <col min="4381" max="4382" width="6.5546875" style="6" bestFit="1" customWidth="1"/>
    <col min="4383" max="4383" width="6.33203125" style="6" bestFit="1" customWidth="1"/>
    <col min="4384" max="4385" width="7" style="6" bestFit="1" customWidth="1"/>
    <col min="4386" max="4387" width="7" style="6" customWidth="1"/>
    <col min="4388" max="4388" width="16.33203125" style="6" bestFit="1" customWidth="1"/>
    <col min="4389" max="4390" width="7" style="6" bestFit="1" customWidth="1"/>
    <col min="4391" max="4391" width="6.5546875" style="6" bestFit="1" customWidth="1"/>
    <col min="4392" max="4392" width="9.6640625" style="6" bestFit="1" customWidth="1"/>
    <col min="4393" max="4395" width="6.5546875" style="6" bestFit="1" customWidth="1"/>
    <col min="4396" max="4397" width="6.109375" style="6" bestFit="1" customWidth="1"/>
    <col min="4398" max="4398" width="5.33203125" style="6" bestFit="1" customWidth="1"/>
    <col min="4399" max="4399" width="6.109375" style="6" bestFit="1" customWidth="1"/>
    <col min="4400" max="4400" width="7.44140625" style="6" bestFit="1" customWidth="1"/>
    <col min="4401" max="4401" width="8.6640625" style="6" bestFit="1" customWidth="1"/>
    <col min="4402" max="4403" width="8.6640625" style="6" customWidth="1"/>
    <col min="4404" max="4404" width="16.33203125" style="6" bestFit="1" customWidth="1"/>
    <col min="4405" max="4405" width="8.6640625" style="6" customWidth="1"/>
    <col min="4406" max="4406" width="8.33203125" style="6" bestFit="1" customWidth="1"/>
    <col min="4407" max="4408" width="9.6640625" style="6" bestFit="1" customWidth="1"/>
    <col min="4409" max="4409" width="6.109375" style="6" bestFit="1" customWidth="1"/>
    <col min="4410" max="4411" width="7.6640625" style="6" bestFit="1" customWidth="1"/>
    <col min="4412" max="4412" width="8.109375" style="6" bestFit="1" customWidth="1"/>
    <col min="4413" max="4413" width="7.6640625" style="6" bestFit="1" customWidth="1"/>
    <col min="4414" max="4414" width="8.109375" style="6" bestFit="1" customWidth="1"/>
    <col min="4415" max="4415" width="6.5546875" style="6" bestFit="1" customWidth="1"/>
    <col min="4416" max="4416" width="5.33203125" style="6" bestFit="1" customWidth="1"/>
    <col min="4417" max="4417" width="8" style="6" bestFit="1" customWidth="1"/>
    <col min="4418" max="4419" width="5.33203125" style="6" customWidth="1"/>
    <col min="4420" max="4420" width="16.33203125" style="6" bestFit="1" customWidth="1"/>
    <col min="4421" max="4421" width="8" style="6" bestFit="1" customWidth="1"/>
    <col min="4422" max="4422" width="6.44140625" style="6" bestFit="1" customWidth="1"/>
    <col min="4423" max="4423" width="5.33203125" style="6" bestFit="1" customWidth="1"/>
    <col min="4424" max="4424" width="8.44140625" style="6" bestFit="1" customWidth="1"/>
    <col min="4425" max="4425" width="6.109375" style="6" bestFit="1" customWidth="1"/>
    <col min="4426" max="4426" width="6.5546875" style="6" bestFit="1" customWidth="1"/>
    <col min="4427" max="4427" width="6.88671875" style="6" bestFit="1" customWidth="1"/>
    <col min="4428" max="4428" width="6.5546875" style="6" customWidth="1"/>
    <col min="4429" max="4429" width="6.5546875" style="6" bestFit="1" customWidth="1"/>
    <col min="4430" max="4430" width="5.44140625" style="6" bestFit="1" customWidth="1"/>
    <col min="4431" max="4431" width="5.88671875" style="6" bestFit="1" customWidth="1"/>
    <col min="4432" max="4432" width="5.33203125" style="6" bestFit="1" customWidth="1"/>
    <col min="4433" max="4433" width="8.6640625" style="6" bestFit="1" customWidth="1"/>
    <col min="4434" max="4434" width="8.6640625" style="6" customWidth="1"/>
    <col min="4435" max="4435" width="11.44140625" style="6"/>
    <col min="4436" max="4436" width="16.33203125" style="6" bestFit="1" customWidth="1"/>
    <col min="4437" max="4437" width="9.6640625" style="6" bestFit="1" customWidth="1"/>
    <col min="4438" max="4438" width="6.109375" style="6" bestFit="1" customWidth="1"/>
    <col min="4439" max="4439" width="8.6640625" style="6" bestFit="1" customWidth="1"/>
    <col min="4440" max="4440" width="9.6640625" style="6" bestFit="1" customWidth="1"/>
    <col min="4441" max="4441" width="6.109375" style="6" bestFit="1" customWidth="1"/>
    <col min="4442" max="4442" width="8.6640625" style="6" bestFit="1" customWidth="1"/>
    <col min="4443" max="4443" width="9.6640625" style="6" bestFit="1" customWidth="1"/>
    <col min="4444" max="4444" width="6.6640625" style="6" bestFit="1" customWidth="1"/>
    <col min="4445" max="4445" width="8.6640625" style="6" bestFit="1" customWidth="1"/>
    <col min="4446" max="4446" width="9.6640625" style="6" bestFit="1" customWidth="1"/>
    <col min="4447" max="4449" width="5.88671875" style="6" bestFit="1" customWidth="1"/>
    <col min="4450" max="4451" width="5.88671875" style="6" customWidth="1"/>
    <col min="4452" max="4452" width="16.33203125" style="6" bestFit="1" customWidth="1"/>
    <col min="4453" max="4453" width="5.88671875" style="6" bestFit="1" customWidth="1"/>
    <col min="4454" max="4457" width="6.5546875" style="6" bestFit="1" customWidth="1"/>
    <col min="4458" max="4458" width="6.109375" style="6" bestFit="1" customWidth="1"/>
    <col min="4459" max="4459" width="7.33203125" style="6" bestFit="1" customWidth="1"/>
    <col min="4460" max="4460" width="6.109375" style="6" bestFit="1" customWidth="1"/>
    <col min="4461" max="4461" width="7.5546875" style="6" bestFit="1" customWidth="1"/>
    <col min="4462" max="4462" width="7.33203125" style="6" bestFit="1" customWidth="1"/>
    <col min="4463" max="4463" width="7" style="6" bestFit="1" customWidth="1"/>
    <col min="4464" max="4464" width="4.6640625" style="6" bestFit="1" customWidth="1"/>
    <col min="4465" max="4465" width="7.6640625" style="6" bestFit="1" customWidth="1"/>
    <col min="4466" max="4466" width="8.5546875" style="6" bestFit="1" customWidth="1"/>
    <col min="4467" max="4467" width="4.6640625" style="6" bestFit="1" customWidth="1"/>
    <col min="4468" max="4468" width="7.6640625" style="6" bestFit="1" customWidth="1"/>
    <col min="4469" max="4469" width="8.5546875" style="6" bestFit="1" customWidth="1"/>
    <col min="4470" max="4470" width="4.6640625" style="6" bestFit="1" customWidth="1"/>
    <col min="4471" max="4471" width="7.6640625" style="6" bestFit="1" customWidth="1"/>
    <col min="4472" max="4472" width="8.5546875" style="6" bestFit="1" customWidth="1"/>
    <col min="4473" max="4473" width="4.6640625" style="6" bestFit="1" customWidth="1"/>
    <col min="4474" max="4474" width="7.6640625" style="6" bestFit="1" customWidth="1"/>
    <col min="4475" max="4475" width="11.44140625" style="6"/>
    <col min="4476" max="4479" width="5.5546875" style="6" bestFit="1" customWidth="1"/>
    <col min="4480" max="4483" width="5.88671875" style="6" bestFit="1" customWidth="1"/>
    <col min="4484" max="4487" width="5.6640625" style="6" bestFit="1" customWidth="1"/>
    <col min="4488" max="4488" width="5.33203125" style="6" bestFit="1" customWidth="1"/>
    <col min="4489" max="4489" width="6.109375" style="6" bestFit="1" customWidth="1"/>
    <col min="4490" max="4490" width="4.109375" style="6" bestFit="1" customWidth="1"/>
    <col min="4491" max="4523" width="11.44140625" style="6"/>
    <col min="4524" max="4527" width="5.33203125" style="6" bestFit="1" customWidth="1"/>
    <col min="4528" max="4531" width="5.5546875" style="6" bestFit="1" customWidth="1"/>
    <col min="4532" max="4535" width="5.44140625" style="6" bestFit="1" customWidth="1"/>
    <col min="4536" max="4585" width="11.44140625" style="6"/>
    <col min="4586" max="4586" width="16.33203125" style="6" bestFit="1" customWidth="1"/>
    <col min="4587" max="4587" width="12.5546875" style="6" bestFit="1" customWidth="1"/>
    <col min="4588" max="4588" width="26.44140625" style="6" bestFit="1" customWidth="1"/>
    <col min="4589" max="4589" width="18.5546875" style="6" bestFit="1" customWidth="1"/>
    <col min="4590" max="4590" width="18.5546875" style="6" customWidth="1"/>
    <col min="4591" max="4591" width="6.6640625" style="6" bestFit="1" customWidth="1"/>
    <col min="4592" max="4592" width="5" style="6" bestFit="1" customWidth="1"/>
    <col min="4593" max="4593" width="7" style="6" bestFit="1" customWidth="1"/>
    <col min="4594" max="4594" width="6.44140625" style="6" bestFit="1" customWidth="1"/>
    <col min="4595" max="4595" width="6.109375" style="6" bestFit="1" customWidth="1"/>
    <col min="4596" max="4596" width="6.5546875" style="6" bestFit="1" customWidth="1"/>
    <col min="4597" max="4597" width="7" style="6" bestFit="1" customWidth="1"/>
    <col min="4598" max="4598" width="9.109375" style="6" bestFit="1" customWidth="1"/>
    <col min="4599" max="4599" width="8.6640625" style="6" bestFit="1" customWidth="1"/>
    <col min="4600" max="4600" width="6.88671875" style="6" bestFit="1" customWidth="1"/>
    <col min="4601" max="4601" width="7.33203125" style="6" bestFit="1" customWidth="1"/>
    <col min="4602" max="4602" width="6.109375" style="6" bestFit="1" customWidth="1"/>
    <col min="4603" max="4603" width="5.33203125" style="6" bestFit="1" customWidth="1"/>
    <col min="4604" max="4604" width="8.33203125" style="6" bestFit="1" customWidth="1"/>
    <col min="4605" max="4605" width="7.88671875" style="6" bestFit="1" customWidth="1"/>
    <col min="4606" max="4606" width="5.88671875" style="6" bestFit="1" customWidth="1"/>
    <col min="4607" max="4607" width="7.88671875" style="6" bestFit="1" customWidth="1"/>
    <col min="4608" max="4608" width="7.44140625" style="6" bestFit="1" customWidth="1"/>
    <col min="4609" max="4609" width="8.5546875" style="6" bestFit="1" customWidth="1"/>
    <col min="4610" max="4611" width="8.5546875" style="6" customWidth="1"/>
    <col min="4612" max="4612" width="16.33203125" style="6" bestFit="1" customWidth="1"/>
    <col min="4613" max="4614" width="8.109375" style="6" bestFit="1" customWidth="1"/>
    <col min="4615" max="4615" width="6.5546875" style="6" bestFit="1" customWidth="1"/>
    <col min="4616" max="4616" width="7.5546875" style="6" bestFit="1" customWidth="1"/>
    <col min="4617" max="4617" width="7.33203125" style="6" bestFit="1" customWidth="1"/>
    <col min="4618" max="4618" width="5.33203125" style="6" bestFit="1" customWidth="1"/>
    <col min="4619" max="4619" width="5.5546875" style="6" bestFit="1" customWidth="1"/>
    <col min="4620" max="4621" width="5.44140625" style="6" bestFit="1" customWidth="1"/>
    <col min="4622" max="4622" width="9" style="6" bestFit="1" customWidth="1"/>
    <col min="4623" max="4623" width="10" style="6" bestFit="1" customWidth="1"/>
    <col min="4624" max="4624" width="6.109375" style="6" bestFit="1" customWidth="1"/>
    <col min="4625" max="4625" width="9" style="6" bestFit="1" customWidth="1"/>
    <col min="4626" max="4627" width="9" style="6" customWidth="1"/>
    <col min="4628" max="4628" width="16.33203125" style="6" bestFit="1" customWidth="1"/>
    <col min="4629" max="4629" width="10" style="6" bestFit="1" customWidth="1"/>
    <col min="4630" max="4630" width="5.44140625" style="6" bestFit="1" customWidth="1"/>
    <col min="4631" max="4631" width="9" style="6" bestFit="1" customWidth="1"/>
    <col min="4632" max="4632" width="10" style="6" bestFit="1" customWidth="1"/>
    <col min="4633" max="4633" width="5.44140625" style="6" bestFit="1" customWidth="1"/>
    <col min="4634" max="4634" width="9" style="6" bestFit="1" customWidth="1"/>
    <col min="4635" max="4635" width="10" style="6" bestFit="1" customWidth="1"/>
    <col min="4636" max="4636" width="6.33203125" style="6" bestFit="1" customWidth="1"/>
    <col min="4637" max="4638" width="6.5546875" style="6" bestFit="1" customWidth="1"/>
    <col min="4639" max="4639" width="6.33203125" style="6" bestFit="1" customWidth="1"/>
    <col min="4640" max="4641" width="7" style="6" bestFit="1" customWidth="1"/>
    <col min="4642" max="4643" width="7" style="6" customWidth="1"/>
    <col min="4644" max="4644" width="16.33203125" style="6" bestFit="1" customWidth="1"/>
    <col min="4645" max="4646" width="7" style="6" bestFit="1" customWidth="1"/>
    <col min="4647" max="4647" width="6.5546875" style="6" bestFit="1" customWidth="1"/>
    <col min="4648" max="4648" width="9.6640625" style="6" bestFit="1" customWidth="1"/>
    <col min="4649" max="4651" width="6.5546875" style="6" bestFit="1" customWidth="1"/>
    <col min="4652" max="4653" width="6.109375" style="6" bestFit="1" customWidth="1"/>
    <col min="4654" max="4654" width="5.33203125" style="6" bestFit="1" customWidth="1"/>
    <col min="4655" max="4655" width="6.109375" style="6" bestFit="1" customWidth="1"/>
    <col min="4656" max="4656" width="7.44140625" style="6" bestFit="1" customWidth="1"/>
    <col min="4657" max="4657" width="8.6640625" style="6" bestFit="1" customWidth="1"/>
    <col min="4658" max="4659" width="8.6640625" style="6" customWidth="1"/>
    <col min="4660" max="4660" width="16.33203125" style="6" bestFit="1" customWidth="1"/>
    <col min="4661" max="4661" width="8.6640625" style="6" customWidth="1"/>
    <col min="4662" max="4662" width="8.33203125" style="6" bestFit="1" customWidth="1"/>
    <col min="4663" max="4664" width="9.6640625" style="6" bestFit="1" customWidth="1"/>
    <col min="4665" max="4665" width="6.109375" style="6" bestFit="1" customWidth="1"/>
    <col min="4666" max="4667" width="7.6640625" style="6" bestFit="1" customWidth="1"/>
    <col min="4668" max="4668" width="8.109375" style="6" bestFit="1" customWidth="1"/>
    <col min="4669" max="4669" width="7.6640625" style="6" bestFit="1" customWidth="1"/>
    <col min="4670" max="4670" width="8.109375" style="6" bestFit="1" customWidth="1"/>
    <col min="4671" max="4671" width="6.5546875" style="6" bestFit="1" customWidth="1"/>
    <col min="4672" max="4672" width="5.33203125" style="6" bestFit="1" customWidth="1"/>
    <col min="4673" max="4673" width="8" style="6" bestFit="1" customWidth="1"/>
    <col min="4674" max="4675" width="5.33203125" style="6" customWidth="1"/>
    <col min="4676" max="4676" width="16.33203125" style="6" bestFit="1" customWidth="1"/>
    <col min="4677" max="4677" width="8" style="6" bestFit="1" customWidth="1"/>
    <col min="4678" max="4678" width="6.44140625" style="6" bestFit="1" customWidth="1"/>
    <col min="4679" max="4679" width="5.33203125" style="6" bestFit="1" customWidth="1"/>
    <col min="4680" max="4680" width="8.44140625" style="6" bestFit="1" customWidth="1"/>
    <col min="4681" max="4681" width="6.109375" style="6" bestFit="1" customWidth="1"/>
    <col min="4682" max="4682" width="6.5546875" style="6" bestFit="1" customWidth="1"/>
    <col min="4683" max="4683" width="6.88671875" style="6" bestFit="1" customWidth="1"/>
    <col min="4684" max="4684" width="6.5546875" style="6" customWidth="1"/>
    <col min="4685" max="4685" width="6.5546875" style="6" bestFit="1" customWidth="1"/>
    <col min="4686" max="4686" width="5.44140625" style="6" bestFit="1" customWidth="1"/>
    <col min="4687" max="4687" width="5.88671875" style="6" bestFit="1" customWidth="1"/>
    <col min="4688" max="4688" width="5.33203125" style="6" bestFit="1" customWidth="1"/>
    <col min="4689" max="4689" width="8.6640625" style="6" bestFit="1" customWidth="1"/>
    <col min="4690" max="4690" width="8.6640625" style="6" customWidth="1"/>
    <col min="4691" max="4691" width="11.44140625" style="6"/>
    <col min="4692" max="4692" width="16.33203125" style="6" bestFit="1" customWidth="1"/>
    <col min="4693" max="4693" width="9.6640625" style="6" bestFit="1" customWidth="1"/>
    <col min="4694" max="4694" width="6.109375" style="6" bestFit="1" customWidth="1"/>
    <col min="4695" max="4695" width="8.6640625" style="6" bestFit="1" customWidth="1"/>
    <col min="4696" max="4696" width="9.6640625" style="6" bestFit="1" customWidth="1"/>
    <col min="4697" max="4697" width="6.109375" style="6" bestFit="1" customWidth="1"/>
    <col min="4698" max="4698" width="8.6640625" style="6" bestFit="1" customWidth="1"/>
    <col min="4699" max="4699" width="9.6640625" style="6" bestFit="1" customWidth="1"/>
    <col min="4700" max="4700" width="6.6640625" style="6" bestFit="1" customWidth="1"/>
    <col min="4701" max="4701" width="8.6640625" style="6" bestFit="1" customWidth="1"/>
    <col min="4702" max="4702" width="9.6640625" style="6" bestFit="1" customWidth="1"/>
    <col min="4703" max="4705" width="5.88671875" style="6" bestFit="1" customWidth="1"/>
    <col min="4706" max="4707" width="5.88671875" style="6" customWidth="1"/>
    <col min="4708" max="4708" width="16.33203125" style="6" bestFit="1" customWidth="1"/>
    <col min="4709" max="4709" width="5.88671875" style="6" bestFit="1" customWidth="1"/>
    <col min="4710" max="4713" width="6.5546875" style="6" bestFit="1" customWidth="1"/>
    <col min="4714" max="4714" width="6.109375" style="6" bestFit="1" customWidth="1"/>
    <col min="4715" max="4715" width="7.33203125" style="6" bestFit="1" customWidth="1"/>
    <col min="4716" max="4716" width="6.109375" style="6" bestFit="1" customWidth="1"/>
    <col min="4717" max="4717" width="7.5546875" style="6" bestFit="1" customWidth="1"/>
    <col min="4718" max="4718" width="7.33203125" style="6" bestFit="1" customWidth="1"/>
    <col min="4719" max="4719" width="7" style="6" bestFit="1" customWidth="1"/>
    <col min="4720" max="4720" width="4.6640625" style="6" bestFit="1" customWidth="1"/>
    <col min="4721" max="4721" width="7.6640625" style="6" bestFit="1" customWidth="1"/>
    <col min="4722" max="4722" width="8.5546875" style="6" bestFit="1" customWidth="1"/>
    <col min="4723" max="4723" width="4.6640625" style="6" bestFit="1" customWidth="1"/>
    <col min="4724" max="4724" width="7.6640625" style="6" bestFit="1" customWidth="1"/>
    <col min="4725" max="4725" width="8.5546875" style="6" bestFit="1" customWidth="1"/>
    <col min="4726" max="4726" width="4.6640625" style="6" bestFit="1" customWidth="1"/>
    <col min="4727" max="4727" width="7.6640625" style="6" bestFit="1" customWidth="1"/>
    <col min="4728" max="4728" width="8.5546875" style="6" bestFit="1" customWidth="1"/>
    <col min="4729" max="4729" width="4.6640625" style="6" bestFit="1" customWidth="1"/>
    <col min="4730" max="4730" width="7.6640625" style="6" bestFit="1" customWidth="1"/>
    <col min="4731" max="4731" width="11.44140625" style="6"/>
    <col min="4732" max="4735" width="5.5546875" style="6" bestFit="1" customWidth="1"/>
    <col min="4736" max="4739" width="5.88671875" style="6" bestFit="1" customWidth="1"/>
    <col min="4740" max="4743" width="5.6640625" style="6" bestFit="1" customWidth="1"/>
    <col min="4744" max="4744" width="5.33203125" style="6" bestFit="1" customWidth="1"/>
    <col min="4745" max="4745" width="6.109375" style="6" bestFit="1" customWidth="1"/>
    <col min="4746" max="4746" width="4.109375" style="6" bestFit="1" customWidth="1"/>
    <col min="4747" max="4779" width="11.44140625" style="6"/>
    <col min="4780" max="4783" width="5.33203125" style="6" bestFit="1" customWidth="1"/>
    <col min="4784" max="4787" width="5.5546875" style="6" bestFit="1" customWidth="1"/>
    <col min="4788" max="4791" width="5.44140625" style="6" bestFit="1" customWidth="1"/>
    <col min="4792" max="4841" width="11.44140625" style="6"/>
    <col min="4842" max="4842" width="16.33203125" style="6" bestFit="1" customWidth="1"/>
    <col min="4843" max="4843" width="12.5546875" style="6" bestFit="1" customWidth="1"/>
    <col min="4844" max="4844" width="26.44140625" style="6" bestFit="1" customWidth="1"/>
    <col min="4845" max="4845" width="18.5546875" style="6" bestFit="1" customWidth="1"/>
    <col min="4846" max="4846" width="18.5546875" style="6" customWidth="1"/>
    <col min="4847" max="4847" width="6.6640625" style="6" bestFit="1" customWidth="1"/>
    <col min="4848" max="4848" width="5" style="6" bestFit="1" customWidth="1"/>
    <col min="4849" max="4849" width="7" style="6" bestFit="1" customWidth="1"/>
    <col min="4850" max="4850" width="6.44140625" style="6" bestFit="1" customWidth="1"/>
    <col min="4851" max="4851" width="6.109375" style="6" bestFit="1" customWidth="1"/>
    <col min="4852" max="4852" width="6.5546875" style="6" bestFit="1" customWidth="1"/>
    <col min="4853" max="4853" width="7" style="6" bestFit="1" customWidth="1"/>
    <col min="4854" max="4854" width="9.109375" style="6" bestFit="1" customWidth="1"/>
    <col min="4855" max="4855" width="8.6640625" style="6" bestFit="1" customWidth="1"/>
    <col min="4856" max="4856" width="6.88671875" style="6" bestFit="1" customWidth="1"/>
    <col min="4857" max="4857" width="7.33203125" style="6" bestFit="1" customWidth="1"/>
    <col min="4858" max="4858" width="6.109375" style="6" bestFit="1" customWidth="1"/>
    <col min="4859" max="4859" width="5.33203125" style="6" bestFit="1" customWidth="1"/>
    <col min="4860" max="4860" width="8.33203125" style="6" bestFit="1" customWidth="1"/>
    <col min="4861" max="4861" width="7.88671875" style="6" bestFit="1" customWidth="1"/>
    <col min="4862" max="4862" width="5.88671875" style="6" bestFit="1" customWidth="1"/>
    <col min="4863" max="4863" width="7.88671875" style="6" bestFit="1" customWidth="1"/>
    <col min="4864" max="4864" width="7.44140625" style="6" bestFit="1" customWidth="1"/>
    <col min="4865" max="4865" width="8.5546875" style="6" bestFit="1" customWidth="1"/>
    <col min="4866" max="4867" width="8.5546875" style="6" customWidth="1"/>
    <col min="4868" max="4868" width="16.33203125" style="6" bestFit="1" customWidth="1"/>
    <col min="4869" max="4870" width="8.109375" style="6" bestFit="1" customWidth="1"/>
    <col min="4871" max="4871" width="6.5546875" style="6" bestFit="1" customWidth="1"/>
    <col min="4872" max="4872" width="7.5546875" style="6" bestFit="1" customWidth="1"/>
    <col min="4873" max="4873" width="7.33203125" style="6" bestFit="1" customWidth="1"/>
    <col min="4874" max="4874" width="5.33203125" style="6" bestFit="1" customWidth="1"/>
    <col min="4875" max="4875" width="5.5546875" style="6" bestFit="1" customWidth="1"/>
    <col min="4876" max="4877" width="5.44140625" style="6" bestFit="1" customWidth="1"/>
    <col min="4878" max="4878" width="9" style="6" bestFit="1" customWidth="1"/>
    <col min="4879" max="4879" width="10" style="6" bestFit="1" customWidth="1"/>
    <col min="4880" max="4880" width="6.109375" style="6" bestFit="1" customWidth="1"/>
    <col min="4881" max="4881" width="9" style="6" bestFit="1" customWidth="1"/>
    <col min="4882" max="4883" width="9" style="6" customWidth="1"/>
    <col min="4884" max="4884" width="16.33203125" style="6" bestFit="1" customWidth="1"/>
    <col min="4885" max="4885" width="10" style="6" bestFit="1" customWidth="1"/>
    <col min="4886" max="4886" width="5.44140625" style="6" bestFit="1" customWidth="1"/>
    <col min="4887" max="4887" width="9" style="6" bestFit="1" customWidth="1"/>
    <col min="4888" max="4888" width="10" style="6" bestFit="1" customWidth="1"/>
    <col min="4889" max="4889" width="5.44140625" style="6" bestFit="1" customWidth="1"/>
    <col min="4890" max="4890" width="9" style="6" bestFit="1" customWidth="1"/>
    <col min="4891" max="4891" width="10" style="6" bestFit="1" customWidth="1"/>
    <col min="4892" max="4892" width="6.33203125" style="6" bestFit="1" customWidth="1"/>
    <col min="4893" max="4894" width="6.5546875" style="6" bestFit="1" customWidth="1"/>
    <col min="4895" max="4895" width="6.33203125" style="6" bestFit="1" customWidth="1"/>
    <col min="4896" max="4897" width="7" style="6" bestFit="1" customWidth="1"/>
    <col min="4898" max="4899" width="7" style="6" customWidth="1"/>
    <col min="4900" max="4900" width="16.33203125" style="6" bestFit="1" customWidth="1"/>
    <col min="4901" max="4902" width="7" style="6" bestFit="1" customWidth="1"/>
    <col min="4903" max="4903" width="6.5546875" style="6" bestFit="1" customWidth="1"/>
    <col min="4904" max="4904" width="9.6640625" style="6" bestFit="1" customWidth="1"/>
    <col min="4905" max="4907" width="6.5546875" style="6" bestFit="1" customWidth="1"/>
    <col min="4908" max="4909" width="6.109375" style="6" bestFit="1" customWidth="1"/>
    <col min="4910" max="4910" width="5.33203125" style="6" bestFit="1" customWidth="1"/>
    <col min="4911" max="4911" width="6.109375" style="6" bestFit="1" customWidth="1"/>
    <col min="4912" max="4912" width="7.44140625" style="6" bestFit="1" customWidth="1"/>
    <col min="4913" max="4913" width="8.6640625" style="6" bestFit="1" customWidth="1"/>
    <col min="4914" max="4915" width="8.6640625" style="6" customWidth="1"/>
    <col min="4916" max="4916" width="16.33203125" style="6" bestFit="1" customWidth="1"/>
    <col min="4917" max="4917" width="8.6640625" style="6" customWidth="1"/>
    <col min="4918" max="4918" width="8.33203125" style="6" bestFit="1" customWidth="1"/>
    <col min="4919" max="4920" width="9.6640625" style="6" bestFit="1" customWidth="1"/>
    <col min="4921" max="4921" width="6.109375" style="6" bestFit="1" customWidth="1"/>
    <col min="4922" max="4923" width="7.6640625" style="6" bestFit="1" customWidth="1"/>
    <col min="4924" max="4924" width="8.109375" style="6" bestFit="1" customWidth="1"/>
    <col min="4925" max="4925" width="7.6640625" style="6" bestFit="1" customWidth="1"/>
    <col min="4926" max="4926" width="8.109375" style="6" bestFit="1" customWidth="1"/>
    <col min="4927" max="4927" width="6.5546875" style="6" bestFit="1" customWidth="1"/>
    <col min="4928" max="4928" width="5.33203125" style="6" bestFit="1" customWidth="1"/>
    <col min="4929" max="4929" width="8" style="6" bestFit="1" customWidth="1"/>
    <col min="4930" max="4931" width="5.33203125" style="6" customWidth="1"/>
    <col min="4932" max="4932" width="16.33203125" style="6" bestFit="1" customWidth="1"/>
    <col min="4933" max="4933" width="8" style="6" bestFit="1" customWidth="1"/>
    <col min="4934" max="4934" width="6.44140625" style="6" bestFit="1" customWidth="1"/>
    <col min="4935" max="4935" width="5.33203125" style="6" bestFit="1" customWidth="1"/>
    <col min="4936" max="4936" width="8.44140625" style="6" bestFit="1" customWidth="1"/>
    <col min="4937" max="4937" width="6.109375" style="6" bestFit="1" customWidth="1"/>
    <col min="4938" max="4938" width="6.5546875" style="6" bestFit="1" customWidth="1"/>
    <col min="4939" max="4939" width="6.88671875" style="6" bestFit="1" customWidth="1"/>
    <col min="4940" max="4940" width="6.5546875" style="6" customWidth="1"/>
    <col min="4941" max="4941" width="6.5546875" style="6" bestFit="1" customWidth="1"/>
    <col min="4942" max="4942" width="5.44140625" style="6" bestFit="1" customWidth="1"/>
    <col min="4943" max="4943" width="5.88671875" style="6" bestFit="1" customWidth="1"/>
    <col min="4944" max="4944" width="5.33203125" style="6" bestFit="1" customWidth="1"/>
    <col min="4945" max="4945" width="8.6640625" style="6" bestFit="1" customWidth="1"/>
    <col min="4946" max="4946" width="8.6640625" style="6" customWidth="1"/>
    <col min="4947" max="4947" width="11.44140625" style="6"/>
    <col min="4948" max="4948" width="16.33203125" style="6" bestFit="1" customWidth="1"/>
    <col min="4949" max="4949" width="9.6640625" style="6" bestFit="1" customWidth="1"/>
    <col min="4950" max="4950" width="6.109375" style="6" bestFit="1" customWidth="1"/>
    <col min="4951" max="4951" width="8.6640625" style="6" bestFit="1" customWidth="1"/>
    <col min="4952" max="4952" width="9.6640625" style="6" bestFit="1" customWidth="1"/>
    <col min="4953" max="4953" width="6.109375" style="6" bestFit="1" customWidth="1"/>
    <col min="4954" max="4954" width="8.6640625" style="6" bestFit="1" customWidth="1"/>
    <col min="4955" max="4955" width="9.6640625" style="6" bestFit="1" customWidth="1"/>
    <col min="4956" max="4956" width="6.6640625" style="6" bestFit="1" customWidth="1"/>
    <col min="4957" max="4957" width="8.6640625" style="6" bestFit="1" customWidth="1"/>
    <col min="4958" max="4958" width="9.6640625" style="6" bestFit="1" customWidth="1"/>
    <col min="4959" max="4961" width="5.88671875" style="6" bestFit="1" customWidth="1"/>
    <col min="4962" max="4963" width="5.88671875" style="6" customWidth="1"/>
    <col min="4964" max="4964" width="16.33203125" style="6" bestFit="1" customWidth="1"/>
    <col min="4965" max="4965" width="5.88671875" style="6" bestFit="1" customWidth="1"/>
    <col min="4966" max="4969" width="6.5546875" style="6" bestFit="1" customWidth="1"/>
    <col min="4970" max="4970" width="6.109375" style="6" bestFit="1" customWidth="1"/>
    <col min="4971" max="4971" width="7.33203125" style="6" bestFit="1" customWidth="1"/>
    <col min="4972" max="4972" width="6.109375" style="6" bestFit="1" customWidth="1"/>
    <col min="4973" max="4973" width="7.5546875" style="6" bestFit="1" customWidth="1"/>
    <col min="4974" max="4974" width="7.33203125" style="6" bestFit="1" customWidth="1"/>
    <col min="4975" max="4975" width="7" style="6" bestFit="1" customWidth="1"/>
    <col min="4976" max="4976" width="4.6640625" style="6" bestFit="1" customWidth="1"/>
    <col min="4977" max="4977" width="7.6640625" style="6" bestFit="1" customWidth="1"/>
    <col min="4978" max="4978" width="8.5546875" style="6" bestFit="1" customWidth="1"/>
    <col min="4979" max="4979" width="4.6640625" style="6" bestFit="1" customWidth="1"/>
    <col min="4980" max="4980" width="7.6640625" style="6" bestFit="1" customWidth="1"/>
    <col min="4981" max="4981" width="8.5546875" style="6" bestFit="1" customWidth="1"/>
    <col min="4982" max="4982" width="4.6640625" style="6" bestFit="1" customWidth="1"/>
    <col min="4983" max="4983" width="7.6640625" style="6" bestFit="1" customWidth="1"/>
    <col min="4984" max="4984" width="8.5546875" style="6" bestFit="1" customWidth="1"/>
    <col min="4985" max="4985" width="4.6640625" style="6" bestFit="1" customWidth="1"/>
    <col min="4986" max="4986" width="7.6640625" style="6" bestFit="1" customWidth="1"/>
    <col min="4987" max="4987" width="11.44140625" style="6"/>
    <col min="4988" max="4991" width="5.5546875" style="6" bestFit="1" customWidth="1"/>
    <col min="4992" max="4995" width="5.88671875" style="6" bestFit="1" customWidth="1"/>
    <col min="4996" max="4999" width="5.6640625" style="6" bestFit="1" customWidth="1"/>
    <col min="5000" max="5000" width="5.33203125" style="6" bestFit="1" customWidth="1"/>
    <col min="5001" max="5001" width="6.109375" style="6" bestFit="1" customWidth="1"/>
    <col min="5002" max="5002" width="4.109375" style="6" bestFit="1" customWidth="1"/>
    <col min="5003" max="5035" width="11.44140625" style="6"/>
    <col min="5036" max="5039" width="5.33203125" style="6" bestFit="1" customWidth="1"/>
    <col min="5040" max="5043" width="5.5546875" style="6" bestFit="1" customWidth="1"/>
    <col min="5044" max="5047" width="5.44140625" style="6" bestFit="1" customWidth="1"/>
    <col min="5048" max="5097" width="11.44140625" style="6"/>
    <col min="5098" max="5098" width="16.33203125" style="6" bestFit="1" customWidth="1"/>
    <col min="5099" max="5099" width="12.5546875" style="6" bestFit="1" customWidth="1"/>
    <col min="5100" max="5100" width="26.44140625" style="6" bestFit="1" customWidth="1"/>
    <col min="5101" max="5101" width="18.5546875" style="6" bestFit="1" customWidth="1"/>
    <col min="5102" max="5102" width="18.5546875" style="6" customWidth="1"/>
    <col min="5103" max="5103" width="6.6640625" style="6" bestFit="1" customWidth="1"/>
    <col min="5104" max="5104" width="5" style="6" bestFit="1" customWidth="1"/>
    <col min="5105" max="5105" width="7" style="6" bestFit="1" customWidth="1"/>
    <col min="5106" max="5106" width="6.44140625" style="6" bestFit="1" customWidth="1"/>
    <col min="5107" max="5107" width="6.109375" style="6" bestFit="1" customWidth="1"/>
    <col min="5108" max="5108" width="6.5546875" style="6" bestFit="1" customWidth="1"/>
    <col min="5109" max="5109" width="7" style="6" bestFit="1" customWidth="1"/>
    <col min="5110" max="5110" width="9.109375" style="6" bestFit="1" customWidth="1"/>
    <col min="5111" max="5111" width="8.6640625" style="6" bestFit="1" customWidth="1"/>
    <col min="5112" max="5112" width="6.88671875" style="6" bestFit="1" customWidth="1"/>
    <col min="5113" max="5113" width="7.33203125" style="6" bestFit="1" customWidth="1"/>
    <col min="5114" max="5114" width="6.109375" style="6" bestFit="1" customWidth="1"/>
    <col min="5115" max="5115" width="5.33203125" style="6" bestFit="1" customWidth="1"/>
    <col min="5116" max="5116" width="8.33203125" style="6" bestFit="1" customWidth="1"/>
    <col min="5117" max="5117" width="7.88671875" style="6" bestFit="1" customWidth="1"/>
    <col min="5118" max="5118" width="5.88671875" style="6" bestFit="1" customWidth="1"/>
    <col min="5119" max="5119" width="7.88671875" style="6" bestFit="1" customWidth="1"/>
    <col min="5120" max="5120" width="7.44140625" style="6" bestFit="1" customWidth="1"/>
    <col min="5121" max="5121" width="8.5546875" style="6" bestFit="1" customWidth="1"/>
    <col min="5122" max="5123" width="8.5546875" style="6" customWidth="1"/>
    <col min="5124" max="5124" width="16.33203125" style="6" bestFit="1" customWidth="1"/>
    <col min="5125" max="5126" width="8.109375" style="6" bestFit="1" customWidth="1"/>
    <col min="5127" max="5127" width="6.5546875" style="6" bestFit="1" customWidth="1"/>
    <col min="5128" max="5128" width="7.5546875" style="6" bestFit="1" customWidth="1"/>
    <col min="5129" max="5129" width="7.33203125" style="6" bestFit="1" customWidth="1"/>
    <col min="5130" max="5130" width="5.33203125" style="6" bestFit="1" customWidth="1"/>
    <col min="5131" max="5131" width="5.5546875" style="6" bestFit="1" customWidth="1"/>
    <col min="5132" max="5133" width="5.44140625" style="6" bestFit="1" customWidth="1"/>
    <col min="5134" max="5134" width="9" style="6" bestFit="1" customWidth="1"/>
    <col min="5135" max="5135" width="10" style="6" bestFit="1" customWidth="1"/>
    <col min="5136" max="5136" width="6.109375" style="6" bestFit="1" customWidth="1"/>
    <col min="5137" max="5137" width="9" style="6" bestFit="1" customWidth="1"/>
    <col min="5138" max="5139" width="9" style="6" customWidth="1"/>
    <col min="5140" max="5140" width="16.33203125" style="6" bestFit="1" customWidth="1"/>
    <col min="5141" max="5141" width="10" style="6" bestFit="1" customWidth="1"/>
    <col min="5142" max="5142" width="5.44140625" style="6" bestFit="1" customWidth="1"/>
    <col min="5143" max="5143" width="9" style="6" bestFit="1" customWidth="1"/>
    <col min="5144" max="5144" width="10" style="6" bestFit="1" customWidth="1"/>
    <col min="5145" max="5145" width="5.44140625" style="6" bestFit="1" customWidth="1"/>
    <col min="5146" max="5146" width="9" style="6" bestFit="1" customWidth="1"/>
    <col min="5147" max="5147" width="10" style="6" bestFit="1" customWidth="1"/>
    <col min="5148" max="5148" width="6.33203125" style="6" bestFit="1" customWidth="1"/>
    <col min="5149" max="5150" width="6.5546875" style="6" bestFit="1" customWidth="1"/>
    <col min="5151" max="5151" width="6.33203125" style="6" bestFit="1" customWidth="1"/>
    <col min="5152" max="5153" width="7" style="6" bestFit="1" customWidth="1"/>
    <col min="5154" max="5155" width="7" style="6" customWidth="1"/>
    <col min="5156" max="5156" width="16.33203125" style="6" bestFit="1" customWidth="1"/>
    <col min="5157" max="5158" width="7" style="6" bestFit="1" customWidth="1"/>
    <col min="5159" max="5159" width="6.5546875" style="6" bestFit="1" customWidth="1"/>
    <col min="5160" max="5160" width="9.6640625" style="6" bestFit="1" customWidth="1"/>
    <col min="5161" max="5163" width="6.5546875" style="6" bestFit="1" customWidth="1"/>
    <col min="5164" max="5165" width="6.109375" style="6" bestFit="1" customWidth="1"/>
    <col min="5166" max="5166" width="5.33203125" style="6" bestFit="1" customWidth="1"/>
    <col min="5167" max="5167" width="6.109375" style="6" bestFit="1" customWidth="1"/>
    <col min="5168" max="5168" width="7.44140625" style="6" bestFit="1" customWidth="1"/>
    <col min="5169" max="5169" width="8.6640625" style="6" bestFit="1" customWidth="1"/>
    <col min="5170" max="5171" width="8.6640625" style="6" customWidth="1"/>
    <col min="5172" max="5172" width="16.33203125" style="6" bestFit="1" customWidth="1"/>
    <col min="5173" max="5173" width="8.6640625" style="6" customWidth="1"/>
    <col min="5174" max="5174" width="8.33203125" style="6" bestFit="1" customWidth="1"/>
    <col min="5175" max="5176" width="9.6640625" style="6" bestFit="1" customWidth="1"/>
    <col min="5177" max="5177" width="6.109375" style="6" bestFit="1" customWidth="1"/>
    <col min="5178" max="5179" width="7.6640625" style="6" bestFit="1" customWidth="1"/>
    <col min="5180" max="5180" width="8.109375" style="6" bestFit="1" customWidth="1"/>
    <col min="5181" max="5181" width="7.6640625" style="6" bestFit="1" customWidth="1"/>
    <col min="5182" max="5182" width="8.109375" style="6" bestFit="1" customWidth="1"/>
    <col min="5183" max="5183" width="6.5546875" style="6" bestFit="1" customWidth="1"/>
    <col min="5184" max="5184" width="5.33203125" style="6" bestFit="1" customWidth="1"/>
    <col min="5185" max="5185" width="8" style="6" bestFit="1" customWidth="1"/>
    <col min="5186" max="5187" width="5.33203125" style="6" customWidth="1"/>
    <col min="5188" max="5188" width="16.33203125" style="6" bestFit="1" customWidth="1"/>
    <col min="5189" max="5189" width="8" style="6" bestFit="1" customWidth="1"/>
    <col min="5190" max="5190" width="6.44140625" style="6" bestFit="1" customWidth="1"/>
    <col min="5191" max="5191" width="5.33203125" style="6" bestFit="1" customWidth="1"/>
    <col min="5192" max="5192" width="8.44140625" style="6" bestFit="1" customWidth="1"/>
    <col min="5193" max="5193" width="6.109375" style="6" bestFit="1" customWidth="1"/>
    <col min="5194" max="5194" width="6.5546875" style="6" bestFit="1" customWidth="1"/>
    <col min="5195" max="5195" width="6.88671875" style="6" bestFit="1" customWidth="1"/>
    <col min="5196" max="5196" width="6.5546875" style="6" customWidth="1"/>
    <col min="5197" max="5197" width="6.5546875" style="6" bestFit="1" customWidth="1"/>
    <col min="5198" max="5198" width="5.44140625" style="6" bestFit="1" customWidth="1"/>
    <col min="5199" max="5199" width="5.88671875" style="6" bestFit="1" customWidth="1"/>
    <col min="5200" max="5200" width="5.33203125" style="6" bestFit="1" customWidth="1"/>
    <col min="5201" max="5201" width="8.6640625" style="6" bestFit="1" customWidth="1"/>
    <col min="5202" max="5202" width="8.6640625" style="6" customWidth="1"/>
    <col min="5203" max="5203" width="11.44140625" style="6"/>
    <col min="5204" max="5204" width="16.33203125" style="6" bestFit="1" customWidth="1"/>
    <col min="5205" max="5205" width="9.6640625" style="6" bestFit="1" customWidth="1"/>
    <col min="5206" max="5206" width="6.109375" style="6" bestFit="1" customWidth="1"/>
    <col min="5207" max="5207" width="8.6640625" style="6" bestFit="1" customWidth="1"/>
    <col min="5208" max="5208" width="9.6640625" style="6" bestFit="1" customWidth="1"/>
    <col min="5209" max="5209" width="6.109375" style="6" bestFit="1" customWidth="1"/>
    <col min="5210" max="5210" width="8.6640625" style="6" bestFit="1" customWidth="1"/>
    <col min="5211" max="5211" width="9.6640625" style="6" bestFit="1" customWidth="1"/>
    <col min="5212" max="5212" width="6.6640625" style="6" bestFit="1" customWidth="1"/>
    <col min="5213" max="5213" width="8.6640625" style="6" bestFit="1" customWidth="1"/>
    <col min="5214" max="5214" width="9.6640625" style="6" bestFit="1" customWidth="1"/>
    <col min="5215" max="5217" width="5.88671875" style="6" bestFit="1" customWidth="1"/>
    <col min="5218" max="5219" width="5.88671875" style="6" customWidth="1"/>
    <col min="5220" max="5220" width="16.33203125" style="6" bestFit="1" customWidth="1"/>
    <col min="5221" max="5221" width="5.88671875" style="6" bestFit="1" customWidth="1"/>
    <col min="5222" max="5225" width="6.5546875" style="6" bestFit="1" customWidth="1"/>
    <col min="5226" max="5226" width="6.109375" style="6" bestFit="1" customWidth="1"/>
    <col min="5227" max="5227" width="7.33203125" style="6" bestFit="1" customWidth="1"/>
    <col min="5228" max="5228" width="6.109375" style="6" bestFit="1" customWidth="1"/>
    <col min="5229" max="5229" width="7.5546875" style="6" bestFit="1" customWidth="1"/>
    <col min="5230" max="5230" width="7.33203125" style="6" bestFit="1" customWidth="1"/>
    <col min="5231" max="5231" width="7" style="6" bestFit="1" customWidth="1"/>
    <col min="5232" max="5232" width="4.6640625" style="6" bestFit="1" customWidth="1"/>
    <col min="5233" max="5233" width="7.6640625" style="6" bestFit="1" customWidth="1"/>
    <col min="5234" max="5234" width="8.5546875" style="6" bestFit="1" customWidth="1"/>
    <col min="5235" max="5235" width="4.6640625" style="6" bestFit="1" customWidth="1"/>
    <col min="5236" max="5236" width="7.6640625" style="6" bestFit="1" customWidth="1"/>
    <col min="5237" max="5237" width="8.5546875" style="6" bestFit="1" customWidth="1"/>
    <col min="5238" max="5238" width="4.6640625" style="6" bestFit="1" customWidth="1"/>
    <col min="5239" max="5239" width="7.6640625" style="6" bestFit="1" customWidth="1"/>
    <col min="5240" max="5240" width="8.5546875" style="6" bestFit="1" customWidth="1"/>
    <col min="5241" max="5241" width="4.6640625" style="6" bestFit="1" customWidth="1"/>
    <col min="5242" max="5242" width="7.6640625" style="6" bestFit="1" customWidth="1"/>
    <col min="5243" max="5243" width="11.44140625" style="6"/>
    <col min="5244" max="5247" width="5.5546875" style="6" bestFit="1" customWidth="1"/>
    <col min="5248" max="5251" width="5.88671875" style="6" bestFit="1" customWidth="1"/>
    <col min="5252" max="5255" width="5.6640625" style="6" bestFit="1" customWidth="1"/>
    <col min="5256" max="5256" width="5.33203125" style="6" bestFit="1" customWidth="1"/>
    <col min="5257" max="5257" width="6.109375" style="6" bestFit="1" customWidth="1"/>
    <col min="5258" max="5258" width="4.109375" style="6" bestFit="1" customWidth="1"/>
    <col min="5259" max="5291" width="11.44140625" style="6"/>
    <col min="5292" max="5295" width="5.33203125" style="6" bestFit="1" customWidth="1"/>
    <col min="5296" max="5299" width="5.5546875" style="6" bestFit="1" customWidth="1"/>
    <col min="5300" max="5303" width="5.44140625" style="6" bestFit="1" customWidth="1"/>
    <col min="5304" max="5353" width="11.44140625" style="6"/>
    <col min="5354" max="5354" width="16.33203125" style="6" bestFit="1" customWidth="1"/>
    <col min="5355" max="5355" width="12.5546875" style="6" bestFit="1" customWidth="1"/>
    <col min="5356" max="5356" width="26.44140625" style="6" bestFit="1" customWidth="1"/>
    <col min="5357" max="5357" width="18.5546875" style="6" bestFit="1" customWidth="1"/>
    <col min="5358" max="5358" width="18.5546875" style="6" customWidth="1"/>
    <col min="5359" max="5359" width="6.6640625" style="6" bestFit="1" customWidth="1"/>
    <col min="5360" max="5360" width="5" style="6" bestFit="1" customWidth="1"/>
    <col min="5361" max="5361" width="7" style="6" bestFit="1" customWidth="1"/>
    <col min="5362" max="5362" width="6.44140625" style="6" bestFit="1" customWidth="1"/>
    <col min="5363" max="5363" width="6.109375" style="6" bestFit="1" customWidth="1"/>
    <col min="5364" max="5364" width="6.5546875" style="6" bestFit="1" customWidth="1"/>
    <col min="5365" max="5365" width="7" style="6" bestFit="1" customWidth="1"/>
    <col min="5366" max="5366" width="9.109375" style="6" bestFit="1" customWidth="1"/>
    <col min="5367" max="5367" width="8.6640625" style="6" bestFit="1" customWidth="1"/>
    <col min="5368" max="5368" width="6.88671875" style="6" bestFit="1" customWidth="1"/>
    <col min="5369" max="5369" width="7.33203125" style="6" bestFit="1" customWidth="1"/>
    <col min="5370" max="5370" width="6.109375" style="6" bestFit="1" customWidth="1"/>
    <col min="5371" max="5371" width="5.33203125" style="6" bestFit="1" customWidth="1"/>
    <col min="5372" max="5372" width="8.33203125" style="6" bestFit="1" customWidth="1"/>
    <col min="5373" max="5373" width="7.88671875" style="6" bestFit="1" customWidth="1"/>
    <col min="5374" max="5374" width="5.88671875" style="6" bestFit="1" customWidth="1"/>
    <col min="5375" max="5375" width="7.88671875" style="6" bestFit="1" customWidth="1"/>
    <col min="5376" max="5376" width="7.44140625" style="6" bestFit="1" customWidth="1"/>
    <col min="5377" max="5377" width="8.5546875" style="6" bestFit="1" customWidth="1"/>
    <col min="5378" max="5379" width="8.5546875" style="6" customWidth="1"/>
    <col min="5380" max="5380" width="16.33203125" style="6" bestFit="1" customWidth="1"/>
    <col min="5381" max="5382" width="8.109375" style="6" bestFit="1" customWidth="1"/>
    <col min="5383" max="5383" width="6.5546875" style="6" bestFit="1" customWidth="1"/>
    <col min="5384" max="5384" width="7.5546875" style="6" bestFit="1" customWidth="1"/>
    <col min="5385" max="5385" width="7.33203125" style="6" bestFit="1" customWidth="1"/>
    <col min="5386" max="5386" width="5.33203125" style="6" bestFit="1" customWidth="1"/>
    <col min="5387" max="5387" width="5.5546875" style="6" bestFit="1" customWidth="1"/>
    <col min="5388" max="5389" width="5.44140625" style="6" bestFit="1" customWidth="1"/>
    <col min="5390" max="5390" width="9" style="6" bestFit="1" customWidth="1"/>
    <col min="5391" max="5391" width="10" style="6" bestFit="1" customWidth="1"/>
    <col min="5392" max="5392" width="6.109375" style="6" bestFit="1" customWidth="1"/>
    <col min="5393" max="5393" width="9" style="6" bestFit="1" customWidth="1"/>
    <col min="5394" max="5395" width="9" style="6" customWidth="1"/>
    <col min="5396" max="5396" width="16.33203125" style="6" bestFit="1" customWidth="1"/>
    <col min="5397" max="5397" width="10" style="6" bestFit="1" customWidth="1"/>
    <col min="5398" max="5398" width="5.44140625" style="6" bestFit="1" customWidth="1"/>
    <col min="5399" max="5399" width="9" style="6" bestFit="1" customWidth="1"/>
    <col min="5400" max="5400" width="10" style="6" bestFit="1" customWidth="1"/>
    <col min="5401" max="5401" width="5.44140625" style="6" bestFit="1" customWidth="1"/>
    <col min="5402" max="5402" width="9" style="6" bestFit="1" customWidth="1"/>
    <col min="5403" max="5403" width="10" style="6" bestFit="1" customWidth="1"/>
    <col min="5404" max="5404" width="6.33203125" style="6" bestFit="1" customWidth="1"/>
    <col min="5405" max="5406" width="6.5546875" style="6" bestFit="1" customWidth="1"/>
    <col min="5407" max="5407" width="6.33203125" style="6" bestFit="1" customWidth="1"/>
    <col min="5408" max="5409" width="7" style="6" bestFit="1" customWidth="1"/>
    <col min="5410" max="5411" width="7" style="6" customWidth="1"/>
    <col min="5412" max="5412" width="16.33203125" style="6" bestFit="1" customWidth="1"/>
    <col min="5413" max="5414" width="7" style="6" bestFit="1" customWidth="1"/>
    <col min="5415" max="5415" width="6.5546875" style="6" bestFit="1" customWidth="1"/>
    <col min="5416" max="5416" width="9.6640625" style="6" bestFit="1" customWidth="1"/>
    <col min="5417" max="5419" width="6.5546875" style="6" bestFit="1" customWidth="1"/>
    <col min="5420" max="5421" width="6.109375" style="6" bestFit="1" customWidth="1"/>
    <col min="5422" max="5422" width="5.33203125" style="6" bestFit="1" customWidth="1"/>
    <col min="5423" max="5423" width="6.109375" style="6" bestFit="1" customWidth="1"/>
    <col min="5424" max="5424" width="7.44140625" style="6" bestFit="1" customWidth="1"/>
    <col min="5425" max="5425" width="8.6640625" style="6" bestFit="1" customWidth="1"/>
    <col min="5426" max="5427" width="8.6640625" style="6" customWidth="1"/>
    <col min="5428" max="5428" width="16.33203125" style="6" bestFit="1" customWidth="1"/>
    <col min="5429" max="5429" width="8.6640625" style="6" customWidth="1"/>
    <col min="5430" max="5430" width="8.33203125" style="6" bestFit="1" customWidth="1"/>
    <col min="5431" max="5432" width="9.6640625" style="6" bestFit="1" customWidth="1"/>
    <col min="5433" max="5433" width="6.109375" style="6" bestFit="1" customWidth="1"/>
    <col min="5434" max="5435" width="7.6640625" style="6" bestFit="1" customWidth="1"/>
    <col min="5436" max="5436" width="8.109375" style="6" bestFit="1" customWidth="1"/>
    <col min="5437" max="5437" width="7.6640625" style="6" bestFit="1" customWidth="1"/>
    <col min="5438" max="5438" width="8.109375" style="6" bestFit="1" customWidth="1"/>
    <col min="5439" max="5439" width="6.5546875" style="6" bestFit="1" customWidth="1"/>
    <col min="5440" max="5440" width="5.33203125" style="6" bestFit="1" customWidth="1"/>
    <col min="5441" max="5441" width="8" style="6" bestFit="1" customWidth="1"/>
    <col min="5442" max="5443" width="5.33203125" style="6" customWidth="1"/>
    <col min="5444" max="5444" width="16.33203125" style="6" bestFit="1" customWidth="1"/>
    <col min="5445" max="5445" width="8" style="6" bestFit="1" customWidth="1"/>
    <col min="5446" max="5446" width="6.44140625" style="6" bestFit="1" customWidth="1"/>
    <col min="5447" max="5447" width="5.33203125" style="6" bestFit="1" customWidth="1"/>
    <col min="5448" max="5448" width="8.44140625" style="6" bestFit="1" customWidth="1"/>
    <col min="5449" max="5449" width="6.109375" style="6" bestFit="1" customWidth="1"/>
    <col min="5450" max="5450" width="6.5546875" style="6" bestFit="1" customWidth="1"/>
    <col min="5451" max="5451" width="6.88671875" style="6" bestFit="1" customWidth="1"/>
    <col min="5452" max="5452" width="6.5546875" style="6" customWidth="1"/>
    <col min="5453" max="5453" width="6.5546875" style="6" bestFit="1" customWidth="1"/>
    <col min="5454" max="5454" width="5.44140625" style="6" bestFit="1" customWidth="1"/>
    <col min="5455" max="5455" width="5.88671875" style="6" bestFit="1" customWidth="1"/>
    <col min="5456" max="5456" width="5.33203125" style="6" bestFit="1" customWidth="1"/>
    <col min="5457" max="5457" width="8.6640625" style="6" bestFit="1" customWidth="1"/>
    <col min="5458" max="5458" width="8.6640625" style="6" customWidth="1"/>
    <col min="5459" max="5459" width="11.44140625" style="6"/>
    <col min="5460" max="5460" width="16.33203125" style="6" bestFit="1" customWidth="1"/>
    <col min="5461" max="5461" width="9.6640625" style="6" bestFit="1" customWidth="1"/>
    <col min="5462" max="5462" width="6.109375" style="6" bestFit="1" customWidth="1"/>
    <col min="5463" max="5463" width="8.6640625" style="6" bestFit="1" customWidth="1"/>
    <col min="5464" max="5464" width="9.6640625" style="6" bestFit="1" customWidth="1"/>
    <col min="5465" max="5465" width="6.109375" style="6" bestFit="1" customWidth="1"/>
    <col min="5466" max="5466" width="8.6640625" style="6" bestFit="1" customWidth="1"/>
    <col min="5467" max="5467" width="9.6640625" style="6" bestFit="1" customWidth="1"/>
    <col min="5468" max="5468" width="6.6640625" style="6" bestFit="1" customWidth="1"/>
    <col min="5469" max="5469" width="8.6640625" style="6" bestFit="1" customWidth="1"/>
    <col min="5470" max="5470" width="9.6640625" style="6" bestFit="1" customWidth="1"/>
    <col min="5471" max="5473" width="5.88671875" style="6" bestFit="1" customWidth="1"/>
    <col min="5474" max="5475" width="5.88671875" style="6" customWidth="1"/>
    <col min="5476" max="5476" width="16.33203125" style="6" bestFit="1" customWidth="1"/>
    <col min="5477" max="5477" width="5.88671875" style="6" bestFit="1" customWidth="1"/>
    <col min="5478" max="5481" width="6.5546875" style="6" bestFit="1" customWidth="1"/>
    <col min="5482" max="5482" width="6.109375" style="6" bestFit="1" customWidth="1"/>
    <col min="5483" max="5483" width="7.33203125" style="6" bestFit="1" customWidth="1"/>
    <col min="5484" max="5484" width="6.109375" style="6" bestFit="1" customWidth="1"/>
    <col min="5485" max="5485" width="7.5546875" style="6" bestFit="1" customWidth="1"/>
    <col min="5486" max="5486" width="7.33203125" style="6" bestFit="1" customWidth="1"/>
    <col min="5487" max="5487" width="7" style="6" bestFit="1" customWidth="1"/>
    <col min="5488" max="5488" width="4.6640625" style="6" bestFit="1" customWidth="1"/>
    <col min="5489" max="5489" width="7.6640625" style="6" bestFit="1" customWidth="1"/>
    <col min="5490" max="5490" width="8.5546875" style="6" bestFit="1" customWidth="1"/>
    <col min="5491" max="5491" width="4.6640625" style="6" bestFit="1" customWidth="1"/>
    <col min="5492" max="5492" width="7.6640625" style="6" bestFit="1" customWidth="1"/>
    <col min="5493" max="5493" width="8.5546875" style="6" bestFit="1" customWidth="1"/>
    <col min="5494" max="5494" width="4.6640625" style="6" bestFit="1" customWidth="1"/>
    <col min="5495" max="5495" width="7.6640625" style="6" bestFit="1" customWidth="1"/>
    <col min="5496" max="5496" width="8.5546875" style="6" bestFit="1" customWidth="1"/>
    <col min="5497" max="5497" width="4.6640625" style="6" bestFit="1" customWidth="1"/>
    <col min="5498" max="5498" width="7.6640625" style="6" bestFit="1" customWidth="1"/>
    <col min="5499" max="5499" width="11.44140625" style="6"/>
    <col min="5500" max="5503" width="5.5546875" style="6" bestFit="1" customWidth="1"/>
    <col min="5504" max="5507" width="5.88671875" style="6" bestFit="1" customWidth="1"/>
    <col min="5508" max="5511" width="5.6640625" style="6" bestFit="1" customWidth="1"/>
    <col min="5512" max="5512" width="5.33203125" style="6" bestFit="1" customWidth="1"/>
    <col min="5513" max="5513" width="6.109375" style="6" bestFit="1" customWidth="1"/>
    <col min="5514" max="5514" width="4.109375" style="6" bestFit="1" customWidth="1"/>
    <col min="5515" max="5547" width="11.44140625" style="6"/>
    <col min="5548" max="5551" width="5.33203125" style="6" bestFit="1" customWidth="1"/>
    <col min="5552" max="5555" width="5.5546875" style="6" bestFit="1" customWidth="1"/>
    <col min="5556" max="5559" width="5.44140625" style="6" bestFit="1" customWidth="1"/>
    <col min="5560" max="5609" width="11.44140625" style="6"/>
    <col min="5610" max="5610" width="16.33203125" style="6" bestFit="1" customWidth="1"/>
    <col min="5611" max="5611" width="12.5546875" style="6" bestFit="1" customWidth="1"/>
    <col min="5612" max="5612" width="26.44140625" style="6" bestFit="1" customWidth="1"/>
    <col min="5613" max="5613" width="18.5546875" style="6" bestFit="1" customWidth="1"/>
    <col min="5614" max="5614" width="18.5546875" style="6" customWidth="1"/>
    <col min="5615" max="5615" width="6.6640625" style="6" bestFit="1" customWidth="1"/>
    <col min="5616" max="5616" width="5" style="6" bestFit="1" customWidth="1"/>
    <col min="5617" max="5617" width="7" style="6" bestFit="1" customWidth="1"/>
    <col min="5618" max="5618" width="6.44140625" style="6" bestFit="1" customWidth="1"/>
    <col min="5619" max="5619" width="6.109375" style="6" bestFit="1" customWidth="1"/>
    <col min="5620" max="5620" width="6.5546875" style="6" bestFit="1" customWidth="1"/>
    <col min="5621" max="5621" width="7" style="6" bestFit="1" customWidth="1"/>
    <col min="5622" max="5622" width="9.109375" style="6" bestFit="1" customWidth="1"/>
    <col min="5623" max="5623" width="8.6640625" style="6" bestFit="1" customWidth="1"/>
    <col min="5624" max="5624" width="6.88671875" style="6" bestFit="1" customWidth="1"/>
    <col min="5625" max="5625" width="7.33203125" style="6" bestFit="1" customWidth="1"/>
    <col min="5626" max="5626" width="6.109375" style="6" bestFit="1" customWidth="1"/>
    <col min="5627" max="5627" width="5.33203125" style="6" bestFit="1" customWidth="1"/>
    <col min="5628" max="5628" width="8.33203125" style="6" bestFit="1" customWidth="1"/>
    <col min="5629" max="5629" width="7.88671875" style="6" bestFit="1" customWidth="1"/>
    <col min="5630" max="5630" width="5.88671875" style="6" bestFit="1" customWidth="1"/>
    <col min="5631" max="5631" width="7.88671875" style="6" bestFit="1" customWidth="1"/>
    <col min="5632" max="5632" width="7.44140625" style="6" bestFit="1" customWidth="1"/>
    <col min="5633" max="5633" width="8.5546875" style="6" bestFit="1" customWidth="1"/>
    <col min="5634" max="5635" width="8.5546875" style="6" customWidth="1"/>
    <col min="5636" max="5636" width="16.33203125" style="6" bestFit="1" customWidth="1"/>
    <col min="5637" max="5638" width="8.109375" style="6" bestFit="1" customWidth="1"/>
    <col min="5639" max="5639" width="6.5546875" style="6" bestFit="1" customWidth="1"/>
    <col min="5640" max="5640" width="7.5546875" style="6" bestFit="1" customWidth="1"/>
    <col min="5641" max="5641" width="7.33203125" style="6" bestFit="1" customWidth="1"/>
    <col min="5642" max="5642" width="5.33203125" style="6" bestFit="1" customWidth="1"/>
    <col min="5643" max="5643" width="5.5546875" style="6" bestFit="1" customWidth="1"/>
    <col min="5644" max="5645" width="5.44140625" style="6" bestFit="1" customWidth="1"/>
    <col min="5646" max="5646" width="9" style="6" bestFit="1" customWidth="1"/>
    <col min="5647" max="5647" width="10" style="6" bestFit="1" customWidth="1"/>
    <col min="5648" max="5648" width="6.109375" style="6" bestFit="1" customWidth="1"/>
    <col min="5649" max="5649" width="9" style="6" bestFit="1" customWidth="1"/>
    <col min="5650" max="5651" width="9" style="6" customWidth="1"/>
    <col min="5652" max="5652" width="16.33203125" style="6" bestFit="1" customWidth="1"/>
    <col min="5653" max="5653" width="10" style="6" bestFit="1" customWidth="1"/>
    <col min="5654" max="5654" width="5.44140625" style="6" bestFit="1" customWidth="1"/>
    <col min="5655" max="5655" width="9" style="6" bestFit="1" customWidth="1"/>
    <col min="5656" max="5656" width="10" style="6" bestFit="1" customWidth="1"/>
    <col min="5657" max="5657" width="5.44140625" style="6" bestFit="1" customWidth="1"/>
    <col min="5658" max="5658" width="9" style="6" bestFit="1" customWidth="1"/>
    <col min="5659" max="5659" width="10" style="6" bestFit="1" customWidth="1"/>
    <col min="5660" max="5660" width="6.33203125" style="6" bestFit="1" customWidth="1"/>
    <col min="5661" max="5662" width="6.5546875" style="6" bestFit="1" customWidth="1"/>
    <col min="5663" max="5663" width="6.33203125" style="6" bestFit="1" customWidth="1"/>
    <col min="5664" max="5665" width="7" style="6" bestFit="1" customWidth="1"/>
    <col min="5666" max="5667" width="7" style="6" customWidth="1"/>
    <col min="5668" max="5668" width="16.33203125" style="6" bestFit="1" customWidth="1"/>
    <col min="5669" max="5670" width="7" style="6" bestFit="1" customWidth="1"/>
    <col min="5671" max="5671" width="6.5546875" style="6" bestFit="1" customWidth="1"/>
    <col min="5672" max="5672" width="9.6640625" style="6" bestFit="1" customWidth="1"/>
    <col min="5673" max="5675" width="6.5546875" style="6" bestFit="1" customWidth="1"/>
    <col min="5676" max="5677" width="6.109375" style="6" bestFit="1" customWidth="1"/>
    <col min="5678" max="5678" width="5.33203125" style="6" bestFit="1" customWidth="1"/>
    <col min="5679" max="5679" width="6.109375" style="6" bestFit="1" customWidth="1"/>
    <col min="5680" max="5680" width="7.44140625" style="6" bestFit="1" customWidth="1"/>
    <col min="5681" max="5681" width="8.6640625" style="6" bestFit="1" customWidth="1"/>
    <col min="5682" max="5683" width="8.6640625" style="6" customWidth="1"/>
    <col min="5684" max="5684" width="16.33203125" style="6" bestFit="1" customWidth="1"/>
    <col min="5685" max="5685" width="8.6640625" style="6" customWidth="1"/>
    <col min="5686" max="5686" width="8.33203125" style="6" bestFit="1" customWidth="1"/>
    <col min="5687" max="5688" width="9.6640625" style="6" bestFit="1" customWidth="1"/>
    <col min="5689" max="5689" width="6.109375" style="6" bestFit="1" customWidth="1"/>
    <col min="5690" max="5691" width="7.6640625" style="6" bestFit="1" customWidth="1"/>
    <col min="5692" max="5692" width="8.109375" style="6" bestFit="1" customWidth="1"/>
    <col min="5693" max="5693" width="7.6640625" style="6" bestFit="1" customWidth="1"/>
    <col min="5694" max="5694" width="8.109375" style="6" bestFit="1" customWidth="1"/>
    <col min="5695" max="5695" width="6.5546875" style="6" bestFit="1" customWidth="1"/>
    <col min="5696" max="5696" width="5.33203125" style="6" bestFit="1" customWidth="1"/>
    <col min="5697" max="5697" width="8" style="6" bestFit="1" customWidth="1"/>
    <col min="5698" max="5699" width="5.33203125" style="6" customWidth="1"/>
    <col min="5700" max="5700" width="16.33203125" style="6" bestFit="1" customWidth="1"/>
    <col min="5701" max="5701" width="8" style="6" bestFit="1" customWidth="1"/>
    <col min="5702" max="5702" width="6.44140625" style="6" bestFit="1" customWidth="1"/>
    <col min="5703" max="5703" width="5.33203125" style="6" bestFit="1" customWidth="1"/>
    <col min="5704" max="5704" width="8.44140625" style="6" bestFit="1" customWidth="1"/>
    <col min="5705" max="5705" width="6.109375" style="6" bestFit="1" customWidth="1"/>
    <col min="5706" max="5706" width="6.5546875" style="6" bestFit="1" customWidth="1"/>
    <col min="5707" max="5707" width="6.88671875" style="6" bestFit="1" customWidth="1"/>
    <col min="5708" max="5708" width="6.5546875" style="6" customWidth="1"/>
    <col min="5709" max="5709" width="6.5546875" style="6" bestFit="1" customWidth="1"/>
    <col min="5710" max="5710" width="5.44140625" style="6" bestFit="1" customWidth="1"/>
    <col min="5711" max="5711" width="5.88671875" style="6" bestFit="1" customWidth="1"/>
    <col min="5712" max="5712" width="5.33203125" style="6" bestFit="1" customWidth="1"/>
    <col min="5713" max="5713" width="8.6640625" style="6" bestFit="1" customWidth="1"/>
    <col min="5714" max="5714" width="8.6640625" style="6" customWidth="1"/>
    <col min="5715" max="5715" width="11.44140625" style="6"/>
    <col min="5716" max="5716" width="16.33203125" style="6" bestFit="1" customWidth="1"/>
    <col min="5717" max="5717" width="9.6640625" style="6" bestFit="1" customWidth="1"/>
    <col min="5718" max="5718" width="6.109375" style="6" bestFit="1" customWidth="1"/>
    <col min="5719" max="5719" width="8.6640625" style="6" bestFit="1" customWidth="1"/>
    <col min="5720" max="5720" width="9.6640625" style="6" bestFit="1" customWidth="1"/>
    <col min="5721" max="5721" width="6.109375" style="6" bestFit="1" customWidth="1"/>
    <col min="5722" max="5722" width="8.6640625" style="6" bestFit="1" customWidth="1"/>
    <col min="5723" max="5723" width="9.6640625" style="6" bestFit="1" customWidth="1"/>
    <col min="5724" max="5724" width="6.6640625" style="6" bestFit="1" customWidth="1"/>
    <col min="5725" max="5725" width="8.6640625" style="6" bestFit="1" customWidth="1"/>
    <col min="5726" max="5726" width="9.6640625" style="6" bestFit="1" customWidth="1"/>
    <col min="5727" max="5729" width="5.88671875" style="6" bestFit="1" customWidth="1"/>
    <col min="5730" max="5731" width="5.88671875" style="6" customWidth="1"/>
    <col min="5732" max="5732" width="16.33203125" style="6" bestFit="1" customWidth="1"/>
    <col min="5733" max="5733" width="5.88671875" style="6" bestFit="1" customWidth="1"/>
    <col min="5734" max="5737" width="6.5546875" style="6" bestFit="1" customWidth="1"/>
    <col min="5738" max="5738" width="6.109375" style="6" bestFit="1" customWidth="1"/>
    <col min="5739" max="5739" width="7.33203125" style="6" bestFit="1" customWidth="1"/>
    <col min="5740" max="5740" width="6.109375" style="6" bestFit="1" customWidth="1"/>
    <col min="5741" max="5741" width="7.5546875" style="6" bestFit="1" customWidth="1"/>
    <col min="5742" max="5742" width="7.33203125" style="6" bestFit="1" customWidth="1"/>
    <col min="5743" max="5743" width="7" style="6" bestFit="1" customWidth="1"/>
    <col min="5744" max="5744" width="4.6640625" style="6" bestFit="1" customWidth="1"/>
    <col min="5745" max="5745" width="7.6640625" style="6" bestFit="1" customWidth="1"/>
    <col min="5746" max="5746" width="8.5546875" style="6" bestFit="1" customWidth="1"/>
    <col min="5747" max="5747" width="4.6640625" style="6" bestFit="1" customWidth="1"/>
    <col min="5748" max="5748" width="7.6640625" style="6" bestFit="1" customWidth="1"/>
    <col min="5749" max="5749" width="8.5546875" style="6" bestFit="1" customWidth="1"/>
    <col min="5750" max="5750" width="4.6640625" style="6" bestFit="1" customWidth="1"/>
    <col min="5751" max="5751" width="7.6640625" style="6" bestFit="1" customWidth="1"/>
    <col min="5752" max="5752" width="8.5546875" style="6" bestFit="1" customWidth="1"/>
    <col min="5753" max="5753" width="4.6640625" style="6" bestFit="1" customWidth="1"/>
    <col min="5754" max="5754" width="7.6640625" style="6" bestFit="1" customWidth="1"/>
    <col min="5755" max="5755" width="11.44140625" style="6"/>
    <col min="5756" max="5759" width="5.5546875" style="6" bestFit="1" customWidth="1"/>
    <col min="5760" max="5763" width="5.88671875" style="6" bestFit="1" customWidth="1"/>
    <col min="5764" max="5767" width="5.6640625" style="6" bestFit="1" customWidth="1"/>
    <col min="5768" max="5768" width="5.33203125" style="6" bestFit="1" customWidth="1"/>
    <col min="5769" max="5769" width="6.109375" style="6" bestFit="1" customWidth="1"/>
    <col min="5770" max="5770" width="4.109375" style="6" bestFit="1" customWidth="1"/>
    <col min="5771" max="5803" width="11.44140625" style="6"/>
    <col min="5804" max="5807" width="5.33203125" style="6" bestFit="1" customWidth="1"/>
    <col min="5808" max="5811" width="5.5546875" style="6" bestFit="1" customWidth="1"/>
    <col min="5812" max="5815" width="5.44140625" style="6" bestFit="1" customWidth="1"/>
    <col min="5816" max="5865" width="11.44140625" style="6"/>
    <col min="5866" max="5866" width="16.33203125" style="6" bestFit="1" customWidth="1"/>
    <col min="5867" max="5867" width="12.5546875" style="6" bestFit="1" customWidth="1"/>
    <col min="5868" max="5868" width="26.44140625" style="6" bestFit="1" customWidth="1"/>
    <col min="5869" max="5869" width="18.5546875" style="6" bestFit="1" customWidth="1"/>
    <col min="5870" max="5870" width="18.5546875" style="6" customWidth="1"/>
    <col min="5871" max="5871" width="6.6640625" style="6" bestFit="1" customWidth="1"/>
    <col min="5872" max="5872" width="5" style="6" bestFit="1" customWidth="1"/>
    <col min="5873" max="5873" width="7" style="6" bestFit="1" customWidth="1"/>
    <col min="5874" max="5874" width="6.44140625" style="6" bestFit="1" customWidth="1"/>
    <col min="5875" max="5875" width="6.109375" style="6" bestFit="1" customWidth="1"/>
    <col min="5876" max="5876" width="6.5546875" style="6" bestFit="1" customWidth="1"/>
    <col min="5877" max="5877" width="7" style="6" bestFit="1" customWidth="1"/>
    <col min="5878" max="5878" width="9.109375" style="6" bestFit="1" customWidth="1"/>
    <col min="5879" max="5879" width="8.6640625" style="6" bestFit="1" customWidth="1"/>
    <col min="5880" max="5880" width="6.88671875" style="6" bestFit="1" customWidth="1"/>
    <col min="5881" max="5881" width="7.33203125" style="6" bestFit="1" customWidth="1"/>
    <col min="5882" max="5882" width="6.109375" style="6" bestFit="1" customWidth="1"/>
    <col min="5883" max="5883" width="5.33203125" style="6" bestFit="1" customWidth="1"/>
    <col min="5884" max="5884" width="8.33203125" style="6" bestFit="1" customWidth="1"/>
    <col min="5885" max="5885" width="7.88671875" style="6" bestFit="1" customWidth="1"/>
    <col min="5886" max="5886" width="5.88671875" style="6" bestFit="1" customWidth="1"/>
    <col min="5887" max="5887" width="7.88671875" style="6" bestFit="1" customWidth="1"/>
    <col min="5888" max="5888" width="7.44140625" style="6" bestFit="1" customWidth="1"/>
    <col min="5889" max="5889" width="8.5546875" style="6" bestFit="1" customWidth="1"/>
    <col min="5890" max="5891" width="8.5546875" style="6" customWidth="1"/>
    <col min="5892" max="5892" width="16.33203125" style="6" bestFit="1" customWidth="1"/>
    <col min="5893" max="5894" width="8.109375" style="6" bestFit="1" customWidth="1"/>
    <col min="5895" max="5895" width="6.5546875" style="6" bestFit="1" customWidth="1"/>
    <col min="5896" max="5896" width="7.5546875" style="6" bestFit="1" customWidth="1"/>
    <col min="5897" max="5897" width="7.33203125" style="6" bestFit="1" customWidth="1"/>
    <col min="5898" max="5898" width="5.33203125" style="6" bestFit="1" customWidth="1"/>
    <col min="5899" max="5899" width="5.5546875" style="6" bestFit="1" customWidth="1"/>
    <col min="5900" max="5901" width="5.44140625" style="6" bestFit="1" customWidth="1"/>
    <col min="5902" max="5902" width="9" style="6" bestFit="1" customWidth="1"/>
    <col min="5903" max="5903" width="10" style="6" bestFit="1" customWidth="1"/>
    <col min="5904" max="5904" width="6.109375" style="6" bestFit="1" customWidth="1"/>
    <col min="5905" max="5905" width="9" style="6" bestFit="1" customWidth="1"/>
    <col min="5906" max="5907" width="9" style="6" customWidth="1"/>
    <col min="5908" max="5908" width="16.33203125" style="6" bestFit="1" customWidth="1"/>
    <col min="5909" max="5909" width="10" style="6" bestFit="1" customWidth="1"/>
    <col min="5910" max="5910" width="5.44140625" style="6" bestFit="1" customWidth="1"/>
    <col min="5911" max="5911" width="9" style="6" bestFit="1" customWidth="1"/>
    <col min="5912" max="5912" width="10" style="6" bestFit="1" customWidth="1"/>
    <col min="5913" max="5913" width="5.44140625" style="6" bestFit="1" customWidth="1"/>
    <col min="5914" max="5914" width="9" style="6" bestFit="1" customWidth="1"/>
    <col min="5915" max="5915" width="10" style="6" bestFit="1" customWidth="1"/>
    <col min="5916" max="5916" width="6.33203125" style="6" bestFit="1" customWidth="1"/>
    <col min="5917" max="5918" width="6.5546875" style="6" bestFit="1" customWidth="1"/>
    <col min="5919" max="5919" width="6.33203125" style="6" bestFit="1" customWidth="1"/>
    <col min="5920" max="5921" width="7" style="6" bestFit="1" customWidth="1"/>
    <col min="5922" max="5923" width="7" style="6" customWidth="1"/>
    <col min="5924" max="5924" width="16.33203125" style="6" bestFit="1" customWidth="1"/>
    <col min="5925" max="5926" width="7" style="6" bestFit="1" customWidth="1"/>
    <col min="5927" max="5927" width="6.5546875" style="6" bestFit="1" customWidth="1"/>
    <col min="5928" max="5928" width="9.6640625" style="6" bestFit="1" customWidth="1"/>
    <col min="5929" max="5931" width="6.5546875" style="6" bestFit="1" customWidth="1"/>
    <col min="5932" max="5933" width="6.109375" style="6" bestFit="1" customWidth="1"/>
    <col min="5934" max="5934" width="5.33203125" style="6" bestFit="1" customWidth="1"/>
    <col min="5935" max="5935" width="6.109375" style="6" bestFit="1" customWidth="1"/>
    <col min="5936" max="5936" width="7.44140625" style="6" bestFit="1" customWidth="1"/>
    <col min="5937" max="5937" width="8.6640625" style="6" bestFit="1" customWidth="1"/>
    <col min="5938" max="5939" width="8.6640625" style="6" customWidth="1"/>
    <col min="5940" max="5940" width="16.33203125" style="6" bestFit="1" customWidth="1"/>
    <col min="5941" max="5941" width="8.6640625" style="6" customWidth="1"/>
    <col min="5942" max="5942" width="8.33203125" style="6" bestFit="1" customWidth="1"/>
    <col min="5943" max="5944" width="9.6640625" style="6" bestFit="1" customWidth="1"/>
    <col min="5945" max="5945" width="6.109375" style="6" bestFit="1" customWidth="1"/>
    <col min="5946" max="5947" width="7.6640625" style="6" bestFit="1" customWidth="1"/>
    <col min="5948" max="5948" width="8.109375" style="6" bestFit="1" customWidth="1"/>
    <col min="5949" max="5949" width="7.6640625" style="6" bestFit="1" customWidth="1"/>
    <col min="5950" max="5950" width="8.109375" style="6" bestFit="1" customWidth="1"/>
    <col min="5951" max="5951" width="6.5546875" style="6" bestFit="1" customWidth="1"/>
    <col min="5952" max="5952" width="5.33203125" style="6" bestFit="1" customWidth="1"/>
    <col min="5953" max="5953" width="8" style="6" bestFit="1" customWidth="1"/>
    <col min="5954" max="5955" width="5.33203125" style="6" customWidth="1"/>
    <col min="5956" max="5956" width="16.33203125" style="6" bestFit="1" customWidth="1"/>
    <col min="5957" max="5957" width="8" style="6" bestFit="1" customWidth="1"/>
    <col min="5958" max="5958" width="6.44140625" style="6" bestFit="1" customWidth="1"/>
    <col min="5959" max="5959" width="5.33203125" style="6" bestFit="1" customWidth="1"/>
    <col min="5960" max="5960" width="8.44140625" style="6" bestFit="1" customWidth="1"/>
    <col min="5961" max="5961" width="6.109375" style="6" bestFit="1" customWidth="1"/>
    <col min="5962" max="5962" width="6.5546875" style="6" bestFit="1" customWidth="1"/>
    <col min="5963" max="5963" width="6.88671875" style="6" bestFit="1" customWidth="1"/>
    <col min="5964" max="5964" width="6.5546875" style="6" customWidth="1"/>
    <col min="5965" max="5965" width="6.5546875" style="6" bestFit="1" customWidth="1"/>
    <col min="5966" max="5966" width="5.44140625" style="6" bestFit="1" customWidth="1"/>
    <col min="5967" max="5967" width="5.88671875" style="6" bestFit="1" customWidth="1"/>
    <col min="5968" max="5968" width="5.33203125" style="6" bestFit="1" customWidth="1"/>
    <col min="5969" max="5969" width="8.6640625" style="6" bestFit="1" customWidth="1"/>
    <col min="5970" max="5970" width="8.6640625" style="6" customWidth="1"/>
    <col min="5971" max="5971" width="11.44140625" style="6"/>
    <col min="5972" max="5972" width="16.33203125" style="6" bestFit="1" customWidth="1"/>
    <col min="5973" max="5973" width="9.6640625" style="6" bestFit="1" customWidth="1"/>
    <col min="5974" max="5974" width="6.109375" style="6" bestFit="1" customWidth="1"/>
    <col min="5975" max="5975" width="8.6640625" style="6" bestFit="1" customWidth="1"/>
    <col min="5976" max="5976" width="9.6640625" style="6" bestFit="1" customWidth="1"/>
    <col min="5977" max="5977" width="6.109375" style="6" bestFit="1" customWidth="1"/>
    <col min="5978" max="5978" width="8.6640625" style="6" bestFit="1" customWidth="1"/>
    <col min="5979" max="5979" width="9.6640625" style="6" bestFit="1" customWidth="1"/>
    <col min="5980" max="5980" width="6.6640625" style="6" bestFit="1" customWidth="1"/>
    <col min="5981" max="5981" width="8.6640625" style="6" bestFit="1" customWidth="1"/>
    <col min="5982" max="5982" width="9.6640625" style="6" bestFit="1" customWidth="1"/>
    <col min="5983" max="5985" width="5.88671875" style="6" bestFit="1" customWidth="1"/>
    <col min="5986" max="5987" width="5.88671875" style="6" customWidth="1"/>
    <col min="5988" max="5988" width="16.33203125" style="6" bestFit="1" customWidth="1"/>
    <col min="5989" max="5989" width="5.88671875" style="6" bestFit="1" customWidth="1"/>
    <col min="5990" max="5993" width="6.5546875" style="6" bestFit="1" customWidth="1"/>
    <col min="5994" max="5994" width="6.109375" style="6" bestFit="1" customWidth="1"/>
    <col min="5995" max="5995" width="7.33203125" style="6" bestFit="1" customWidth="1"/>
    <col min="5996" max="5996" width="6.109375" style="6" bestFit="1" customWidth="1"/>
    <col min="5997" max="5997" width="7.5546875" style="6" bestFit="1" customWidth="1"/>
    <col min="5998" max="5998" width="7.33203125" style="6" bestFit="1" customWidth="1"/>
    <col min="5999" max="5999" width="7" style="6" bestFit="1" customWidth="1"/>
    <col min="6000" max="6000" width="4.6640625" style="6" bestFit="1" customWidth="1"/>
    <col min="6001" max="6001" width="7.6640625" style="6" bestFit="1" customWidth="1"/>
    <col min="6002" max="6002" width="8.5546875" style="6" bestFit="1" customWidth="1"/>
    <col min="6003" max="6003" width="4.6640625" style="6" bestFit="1" customWidth="1"/>
    <col min="6004" max="6004" width="7.6640625" style="6" bestFit="1" customWidth="1"/>
    <col min="6005" max="6005" width="8.5546875" style="6" bestFit="1" customWidth="1"/>
    <col min="6006" max="6006" width="4.6640625" style="6" bestFit="1" customWidth="1"/>
    <col min="6007" max="6007" width="7.6640625" style="6" bestFit="1" customWidth="1"/>
    <col min="6008" max="6008" width="8.5546875" style="6" bestFit="1" customWidth="1"/>
    <col min="6009" max="6009" width="4.6640625" style="6" bestFit="1" customWidth="1"/>
    <col min="6010" max="6010" width="7.6640625" style="6" bestFit="1" customWidth="1"/>
    <col min="6011" max="6011" width="11.44140625" style="6"/>
    <col min="6012" max="6015" width="5.5546875" style="6" bestFit="1" customWidth="1"/>
    <col min="6016" max="6019" width="5.88671875" style="6" bestFit="1" customWidth="1"/>
    <col min="6020" max="6023" width="5.6640625" style="6" bestFit="1" customWidth="1"/>
    <col min="6024" max="6024" width="5.33203125" style="6" bestFit="1" customWidth="1"/>
    <col min="6025" max="6025" width="6.109375" style="6" bestFit="1" customWidth="1"/>
    <col min="6026" max="6026" width="4.109375" style="6" bestFit="1" customWidth="1"/>
    <col min="6027" max="6059" width="11.44140625" style="6"/>
    <col min="6060" max="6063" width="5.33203125" style="6" bestFit="1" customWidth="1"/>
    <col min="6064" max="6067" width="5.5546875" style="6" bestFit="1" customWidth="1"/>
    <col min="6068" max="6071" width="5.44140625" style="6" bestFit="1" customWidth="1"/>
    <col min="6072" max="6121" width="11.44140625" style="6"/>
    <col min="6122" max="6122" width="16.33203125" style="6" bestFit="1" customWidth="1"/>
    <col min="6123" max="6123" width="12.5546875" style="6" bestFit="1" customWidth="1"/>
    <col min="6124" max="6124" width="26.44140625" style="6" bestFit="1" customWidth="1"/>
    <col min="6125" max="6125" width="18.5546875" style="6" bestFit="1" customWidth="1"/>
    <col min="6126" max="6126" width="18.5546875" style="6" customWidth="1"/>
    <col min="6127" max="6127" width="6.6640625" style="6" bestFit="1" customWidth="1"/>
    <col min="6128" max="6128" width="5" style="6" bestFit="1" customWidth="1"/>
    <col min="6129" max="6129" width="7" style="6" bestFit="1" customWidth="1"/>
    <col min="6130" max="6130" width="6.44140625" style="6" bestFit="1" customWidth="1"/>
    <col min="6131" max="6131" width="6.109375" style="6" bestFit="1" customWidth="1"/>
    <col min="6132" max="6132" width="6.5546875" style="6" bestFit="1" customWidth="1"/>
    <col min="6133" max="6133" width="7" style="6" bestFit="1" customWidth="1"/>
    <col min="6134" max="6134" width="9.109375" style="6" bestFit="1" customWidth="1"/>
    <col min="6135" max="6135" width="8.6640625" style="6" bestFit="1" customWidth="1"/>
    <col min="6136" max="6136" width="6.88671875" style="6" bestFit="1" customWidth="1"/>
    <col min="6137" max="6137" width="7.33203125" style="6" bestFit="1" customWidth="1"/>
    <col min="6138" max="6138" width="6.109375" style="6" bestFit="1" customWidth="1"/>
    <col min="6139" max="6139" width="5.33203125" style="6" bestFit="1" customWidth="1"/>
    <col min="6140" max="6140" width="8.33203125" style="6" bestFit="1" customWidth="1"/>
    <col min="6141" max="6141" width="7.88671875" style="6" bestFit="1" customWidth="1"/>
    <col min="6142" max="6142" width="5.88671875" style="6" bestFit="1" customWidth="1"/>
    <col min="6143" max="6143" width="7.88671875" style="6" bestFit="1" customWidth="1"/>
    <col min="6144" max="6144" width="7.44140625" style="6" bestFit="1" customWidth="1"/>
    <col min="6145" max="6145" width="8.5546875" style="6" bestFit="1" customWidth="1"/>
    <col min="6146" max="6147" width="8.5546875" style="6" customWidth="1"/>
    <col min="6148" max="6148" width="16.33203125" style="6" bestFit="1" customWidth="1"/>
    <col min="6149" max="6150" width="8.109375" style="6" bestFit="1" customWidth="1"/>
    <col min="6151" max="6151" width="6.5546875" style="6" bestFit="1" customWidth="1"/>
    <col min="6152" max="6152" width="7.5546875" style="6" bestFit="1" customWidth="1"/>
    <col min="6153" max="6153" width="7.33203125" style="6" bestFit="1" customWidth="1"/>
    <col min="6154" max="6154" width="5.33203125" style="6" bestFit="1" customWidth="1"/>
    <col min="6155" max="6155" width="5.5546875" style="6" bestFit="1" customWidth="1"/>
    <col min="6156" max="6157" width="5.44140625" style="6" bestFit="1" customWidth="1"/>
    <col min="6158" max="6158" width="9" style="6" bestFit="1" customWidth="1"/>
    <col min="6159" max="6159" width="10" style="6" bestFit="1" customWidth="1"/>
    <col min="6160" max="6160" width="6.109375" style="6" bestFit="1" customWidth="1"/>
    <col min="6161" max="6161" width="9" style="6" bestFit="1" customWidth="1"/>
    <col min="6162" max="6163" width="9" style="6" customWidth="1"/>
    <col min="6164" max="6164" width="16.33203125" style="6" bestFit="1" customWidth="1"/>
    <col min="6165" max="6165" width="10" style="6" bestFit="1" customWidth="1"/>
    <col min="6166" max="6166" width="5.44140625" style="6" bestFit="1" customWidth="1"/>
    <col min="6167" max="6167" width="9" style="6" bestFit="1" customWidth="1"/>
    <col min="6168" max="6168" width="10" style="6" bestFit="1" customWidth="1"/>
    <col min="6169" max="6169" width="5.44140625" style="6" bestFit="1" customWidth="1"/>
    <col min="6170" max="6170" width="9" style="6" bestFit="1" customWidth="1"/>
    <col min="6171" max="6171" width="10" style="6" bestFit="1" customWidth="1"/>
    <col min="6172" max="6172" width="6.33203125" style="6" bestFit="1" customWidth="1"/>
    <col min="6173" max="6174" width="6.5546875" style="6" bestFit="1" customWidth="1"/>
    <col min="6175" max="6175" width="6.33203125" style="6" bestFit="1" customWidth="1"/>
    <col min="6176" max="6177" width="7" style="6" bestFit="1" customWidth="1"/>
    <col min="6178" max="6179" width="7" style="6" customWidth="1"/>
    <col min="6180" max="6180" width="16.33203125" style="6" bestFit="1" customWidth="1"/>
    <col min="6181" max="6182" width="7" style="6" bestFit="1" customWidth="1"/>
    <col min="6183" max="6183" width="6.5546875" style="6" bestFit="1" customWidth="1"/>
    <col min="6184" max="6184" width="9.6640625" style="6" bestFit="1" customWidth="1"/>
    <col min="6185" max="6187" width="6.5546875" style="6" bestFit="1" customWidth="1"/>
    <col min="6188" max="6189" width="6.109375" style="6" bestFit="1" customWidth="1"/>
    <col min="6190" max="6190" width="5.33203125" style="6" bestFit="1" customWidth="1"/>
    <col min="6191" max="6191" width="6.109375" style="6" bestFit="1" customWidth="1"/>
    <col min="6192" max="6192" width="7.44140625" style="6" bestFit="1" customWidth="1"/>
    <col min="6193" max="6193" width="8.6640625" style="6" bestFit="1" customWidth="1"/>
    <col min="6194" max="6195" width="8.6640625" style="6" customWidth="1"/>
    <col min="6196" max="6196" width="16.33203125" style="6" bestFit="1" customWidth="1"/>
    <col min="6197" max="6197" width="8.6640625" style="6" customWidth="1"/>
    <col min="6198" max="6198" width="8.33203125" style="6" bestFit="1" customWidth="1"/>
    <col min="6199" max="6200" width="9.6640625" style="6" bestFit="1" customWidth="1"/>
    <col min="6201" max="6201" width="6.109375" style="6" bestFit="1" customWidth="1"/>
    <col min="6202" max="6203" width="7.6640625" style="6" bestFit="1" customWidth="1"/>
    <col min="6204" max="6204" width="8.109375" style="6" bestFit="1" customWidth="1"/>
    <col min="6205" max="6205" width="7.6640625" style="6" bestFit="1" customWidth="1"/>
    <col min="6206" max="6206" width="8.109375" style="6" bestFit="1" customWidth="1"/>
    <col min="6207" max="6207" width="6.5546875" style="6" bestFit="1" customWidth="1"/>
    <col min="6208" max="6208" width="5.33203125" style="6" bestFit="1" customWidth="1"/>
    <col min="6209" max="6209" width="8" style="6" bestFit="1" customWidth="1"/>
    <col min="6210" max="6211" width="5.33203125" style="6" customWidth="1"/>
    <col min="6212" max="6212" width="16.33203125" style="6" bestFit="1" customWidth="1"/>
    <col min="6213" max="6213" width="8" style="6" bestFit="1" customWidth="1"/>
    <col min="6214" max="6214" width="6.44140625" style="6" bestFit="1" customWidth="1"/>
    <col min="6215" max="6215" width="5.33203125" style="6" bestFit="1" customWidth="1"/>
    <col min="6216" max="6216" width="8.44140625" style="6" bestFit="1" customWidth="1"/>
    <col min="6217" max="6217" width="6.109375" style="6" bestFit="1" customWidth="1"/>
    <col min="6218" max="6218" width="6.5546875" style="6" bestFit="1" customWidth="1"/>
    <col min="6219" max="6219" width="6.88671875" style="6" bestFit="1" customWidth="1"/>
    <col min="6220" max="6220" width="6.5546875" style="6" customWidth="1"/>
    <col min="6221" max="6221" width="6.5546875" style="6" bestFit="1" customWidth="1"/>
    <col min="6222" max="6222" width="5.44140625" style="6" bestFit="1" customWidth="1"/>
    <col min="6223" max="6223" width="5.88671875" style="6" bestFit="1" customWidth="1"/>
    <col min="6224" max="6224" width="5.33203125" style="6" bestFit="1" customWidth="1"/>
    <col min="6225" max="6225" width="8.6640625" style="6" bestFit="1" customWidth="1"/>
    <col min="6226" max="6226" width="8.6640625" style="6" customWidth="1"/>
    <col min="6227" max="6227" width="11.44140625" style="6"/>
    <col min="6228" max="6228" width="16.33203125" style="6" bestFit="1" customWidth="1"/>
    <col min="6229" max="6229" width="9.6640625" style="6" bestFit="1" customWidth="1"/>
    <col min="6230" max="6230" width="6.109375" style="6" bestFit="1" customWidth="1"/>
    <col min="6231" max="6231" width="8.6640625" style="6" bestFit="1" customWidth="1"/>
    <col min="6232" max="6232" width="9.6640625" style="6" bestFit="1" customWidth="1"/>
    <col min="6233" max="6233" width="6.109375" style="6" bestFit="1" customWidth="1"/>
    <col min="6234" max="6234" width="8.6640625" style="6" bestFit="1" customWidth="1"/>
    <col min="6235" max="6235" width="9.6640625" style="6" bestFit="1" customWidth="1"/>
    <col min="6236" max="6236" width="6.6640625" style="6" bestFit="1" customWidth="1"/>
    <col min="6237" max="6237" width="8.6640625" style="6" bestFit="1" customWidth="1"/>
    <col min="6238" max="6238" width="9.6640625" style="6" bestFit="1" customWidth="1"/>
    <col min="6239" max="6241" width="5.88671875" style="6" bestFit="1" customWidth="1"/>
    <col min="6242" max="6243" width="5.88671875" style="6" customWidth="1"/>
    <col min="6244" max="6244" width="16.33203125" style="6" bestFit="1" customWidth="1"/>
    <col min="6245" max="6245" width="5.88671875" style="6" bestFit="1" customWidth="1"/>
    <col min="6246" max="6249" width="6.5546875" style="6" bestFit="1" customWidth="1"/>
    <col min="6250" max="6250" width="6.109375" style="6" bestFit="1" customWidth="1"/>
    <col min="6251" max="6251" width="7.33203125" style="6" bestFit="1" customWidth="1"/>
    <col min="6252" max="6252" width="6.109375" style="6" bestFit="1" customWidth="1"/>
    <col min="6253" max="6253" width="7.5546875" style="6" bestFit="1" customWidth="1"/>
    <col min="6254" max="6254" width="7.33203125" style="6" bestFit="1" customWidth="1"/>
    <col min="6255" max="6255" width="7" style="6" bestFit="1" customWidth="1"/>
    <col min="6256" max="6256" width="4.6640625" style="6" bestFit="1" customWidth="1"/>
    <col min="6257" max="6257" width="7.6640625" style="6" bestFit="1" customWidth="1"/>
    <col min="6258" max="6258" width="8.5546875" style="6" bestFit="1" customWidth="1"/>
    <col min="6259" max="6259" width="4.6640625" style="6" bestFit="1" customWidth="1"/>
    <col min="6260" max="6260" width="7.6640625" style="6" bestFit="1" customWidth="1"/>
    <col min="6261" max="6261" width="8.5546875" style="6" bestFit="1" customWidth="1"/>
    <col min="6262" max="6262" width="4.6640625" style="6" bestFit="1" customWidth="1"/>
    <col min="6263" max="6263" width="7.6640625" style="6" bestFit="1" customWidth="1"/>
    <col min="6264" max="6264" width="8.5546875" style="6" bestFit="1" customWidth="1"/>
    <col min="6265" max="6265" width="4.6640625" style="6" bestFit="1" customWidth="1"/>
    <col min="6266" max="6266" width="7.6640625" style="6" bestFit="1" customWidth="1"/>
    <col min="6267" max="6267" width="11.44140625" style="6"/>
    <col min="6268" max="6271" width="5.5546875" style="6" bestFit="1" customWidth="1"/>
    <col min="6272" max="6275" width="5.88671875" style="6" bestFit="1" customWidth="1"/>
    <col min="6276" max="6279" width="5.6640625" style="6" bestFit="1" customWidth="1"/>
    <col min="6280" max="6280" width="5.33203125" style="6" bestFit="1" customWidth="1"/>
    <col min="6281" max="6281" width="6.109375" style="6" bestFit="1" customWidth="1"/>
    <col min="6282" max="6282" width="4.109375" style="6" bestFit="1" customWidth="1"/>
    <col min="6283" max="6315" width="11.44140625" style="6"/>
    <col min="6316" max="6319" width="5.33203125" style="6" bestFit="1" customWidth="1"/>
    <col min="6320" max="6323" width="5.5546875" style="6" bestFit="1" customWidth="1"/>
    <col min="6324" max="6327" width="5.44140625" style="6" bestFit="1" customWidth="1"/>
    <col min="6328" max="6377" width="11.44140625" style="6"/>
    <col min="6378" max="6378" width="16.33203125" style="6" bestFit="1" customWidth="1"/>
    <col min="6379" max="6379" width="12.5546875" style="6" bestFit="1" customWidth="1"/>
    <col min="6380" max="6380" width="26.44140625" style="6" bestFit="1" customWidth="1"/>
    <col min="6381" max="6381" width="18.5546875" style="6" bestFit="1" customWidth="1"/>
    <col min="6382" max="6382" width="18.5546875" style="6" customWidth="1"/>
    <col min="6383" max="6383" width="6.6640625" style="6" bestFit="1" customWidth="1"/>
    <col min="6384" max="6384" width="5" style="6" bestFit="1" customWidth="1"/>
    <col min="6385" max="6385" width="7" style="6" bestFit="1" customWidth="1"/>
    <col min="6386" max="6386" width="6.44140625" style="6" bestFit="1" customWidth="1"/>
    <col min="6387" max="6387" width="6.109375" style="6" bestFit="1" customWidth="1"/>
    <col min="6388" max="6388" width="6.5546875" style="6" bestFit="1" customWidth="1"/>
    <col min="6389" max="6389" width="7" style="6" bestFit="1" customWidth="1"/>
    <col min="6390" max="6390" width="9.109375" style="6" bestFit="1" customWidth="1"/>
    <col min="6391" max="6391" width="8.6640625" style="6" bestFit="1" customWidth="1"/>
    <col min="6392" max="6392" width="6.88671875" style="6" bestFit="1" customWidth="1"/>
    <col min="6393" max="6393" width="7.33203125" style="6" bestFit="1" customWidth="1"/>
    <col min="6394" max="6394" width="6.109375" style="6" bestFit="1" customWidth="1"/>
    <col min="6395" max="6395" width="5.33203125" style="6" bestFit="1" customWidth="1"/>
    <col min="6396" max="6396" width="8.33203125" style="6" bestFit="1" customWidth="1"/>
    <col min="6397" max="6397" width="7.88671875" style="6" bestFit="1" customWidth="1"/>
    <col min="6398" max="6398" width="5.88671875" style="6" bestFit="1" customWidth="1"/>
    <col min="6399" max="6399" width="7.88671875" style="6" bestFit="1" customWidth="1"/>
    <col min="6400" max="6400" width="7.44140625" style="6" bestFit="1" customWidth="1"/>
    <col min="6401" max="6401" width="8.5546875" style="6" bestFit="1" customWidth="1"/>
    <col min="6402" max="6403" width="8.5546875" style="6" customWidth="1"/>
    <col min="6404" max="6404" width="16.33203125" style="6" bestFit="1" customWidth="1"/>
    <col min="6405" max="6406" width="8.109375" style="6" bestFit="1" customWidth="1"/>
    <col min="6407" max="6407" width="6.5546875" style="6" bestFit="1" customWidth="1"/>
    <col min="6408" max="6408" width="7.5546875" style="6" bestFit="1" customWidth="1"/>
    <col min="6409" max="6409" width="7.33203125" style="6" bestFit="1" customWidth="1"/>
    <col min="6410" max="6410" width="5.33203125" style="6" bestFit="1" customWidth="1"/>
    <col min="6411" max="6411" width="5.5546875" style="6" bestFit="1" customWidth="1"/>
    <col min="6412" max="6413" width="5.44140625" style="6" bestFit="1" customWidth="1"/>
    <col min="6414" max="6414" width="9" style="6" bestFit="1" customWidth="1"/>
    <col min="6415" max="6415" width="10" style="6" bestFit="1" customWidth="1"/>
    <col min="6416" max="6416" width="6.109375" style="6" bestFit="1" customWidth="1"/>
    <col min="6417" max="6417" width="9" style="6" bestFit="1" customWidth="1"/>
    <col min="6418" max="6419" width="9" style="6" customWidth="1"/>
    <col min="6420" max="6420" width="16.33203125" style="6" bestFit="1" customWidth="1"/>
    <col min="6421" max="6421" width="10" style="6" bestFit="1" customWidth="1"/>
    <col min="6422" max="6422" width="5.44140625" style="6" bestFit="1" customWidth="1"/>
    <col min="6423" max="6423" width="9" style="6" bestFit="1" customWidth="1"/>
    <col min="6424" max="6424" width="10" style="6" bestFit="1" customWidth="1"/>
    <col min="6425" max="6425" width="5.44140625" style="6" bestFit="1" customWidth="1"/>
    <col min="6426" max="6426" width="9" style="6" bestFit="1" customWidth="1"/>
    <col min="6427" max="6427" width="10" style="6" bestFit="1" customWidth="1"/>
    <col min="6428" max="6428" width="6.33203125" style="6" bestFit="1" customWidth="1"/>
    <col min="6429" max="6430" width="6.5546875" style="6" bestFit="1" customWidth="1"/>
    <col min="6431" max="6431" width="6.33203125" style="6" bestFit="1" customWidth="1"/>
    <col min="6432" max="6433" width="7" style="6" bestFit="1" customWidth="1"/>
    <col min="6434" max="6435" width="7" style="6" customWidth="1"/>
    <col min="6436" max="6436" width="16.33203125" style="6" bestFit="1" customWidth="1"/>
    <col min="6437" max="6438" width="7" style="6" bestFit="1" customWidth="1"/>
    <col min="6439" max="6439" width="6.5546875" style="6" bestFit="1" customWidth="1"/>
    <col min="6440" max="6440" width="9.6640625" style="6" bestFit="1" customWidth="1"/>
    <col min="6441" max="6443" width="6.5546875" style="6" bestFit="1" customWidth="1"/>
    <col min="6444" max="6445" width="6.109375" style="6" bestFit="1" customWidth="1"/>
    <col min="6446" max="6446" width="5.33203125" style="6" bestFit="1" customWidth="1"/>
    <col min="6447" max="6447" width="6.109375" style="6" bestFit="1" customWidth="1"/>
    <col min="6448" max="6448" width="7.44140625" style="6" bestFit="1" customWidth="1"/>
    <col min="6449" max="6449" width="8.6640625" style="6" bestFit="1" customWidth="1"/>
    <col min="6450" max="6451" width="8.6640625" style="6" customWidth="1"/>
    <col min="6452" max="6452" width="16.33203125" style="6" bestFit="1" customWidth="1"/>
    <col min="6453" max="6453" width="8.6640625" style="6" customWidth="1"/>
    <col min="6454" max="6454" width="8.33203125" style="6" bestFit="1" customWidth="1"/>
    <col min="6455" max="6456" width="9.6640625" style="6" bestFit="1" customWidth="1"/>
    <col min="6457" max="6457" width="6.109375" style="6" bestFit="1" customWidth="1"/>
    <col min="6458" max="6459" width="7.6640625" style="6" bestFit="1" customWidth="1"/>
    <col min="6460" max="6460" width="8.109375" style="6" bestFit="1" customWidth="1"/>
    <col min="6461" max="6461" width="7.6640625" style="6" bestFit="1" customWidth="1"/>
    <col min="6462" max="6462" width="8.109375" style="6" bestFit="1" customWidth="1"/>
    <col min="6463" max="6463" width="6.5546875" style="6" bestFit="1" customWidth="1"/>
    <col min="6464" max="6464" width="5.33203125" style="6" bestFit="1" customWidth="1"/>
    <col min="6465" max="6465" width="8" style="6" bestFit="1" customWidth="1"/>
    <col min="6466" max="6467" width="5.33203125" style="6" customWidth="1"/>
    <col min="6468" max="6468" width="16.33203125" style="6" bestFit="1" customWidth="1"/>
    <col min="6469" max="6469" width="8" style="6" bestFit="1" customWidth="1"/>
    <col min="6470" max="6470" width="6.44140625" style="6" bestFit="1" customWidth="1"/>
    <col min="6471" max="6471" width="5.33203125" style="6" bestFit="1" customWidth="1"/>
    <col min="6472" max="6472" width="8.44140625" style="6" bestFit="1" customWidth="1"/>
    <col min="6473" max="6473" width="6.109375" style="6" bestFit="1" customWidth="1"/>
    <col min="6474" max="6474" width="6.5546875" style="6" bestFit="1" customWidth="1"/>
    <col min="6475" max="6475" width="6.88671875" style="6" bestFit="1" customWidth="1"/>
    <col min="6476" max="6476" width="6.5546875" style="6" customWidth="1"/>
    <col min="6477" max="6477" width="6.5546875" style="6" bestFit="1" customWidth="1"/>
    <col min="6478" max="6478" width="5.44140625" style="6" bestFit="1" customWidth="1"/>
    <col min="6479" max="6479" width="5.88671875" style="6" bestFit="1" customWidth="1"/>
    <col min="6480" max="6480" width="5.33203125" style="6" bestFit="1" customWidth="1"/>
    <col min="6481" max="6481" width="8.6640625" style="6" bestFit="1" customWidth="1"/>
    <col min="6482" max="6482" width="8.6640625" style="6" customWidth="1"/>
    <col min="6483" max="6483" width="11.44140625" style="6"/>
    <col min="6484" max="6484" width="16.33203125" style="6" bestFit="1" customWidth="1"/>
    <col min="6485" max="6485" width="9.6640625" style="6" bestFit="1" customWidth="1"/>
    <col min="6486" max="6486" width="6.109375" style="6" bestFit="1" customWidth="1"/>
    <col min="6487" max="6487" width="8.6640625" style="6" bestFit="1" customWidth="1"/>
    <col min="6488" max="6488" width="9.6640625" style="6" bestFit="1" customWidth="1"/>
    <col min="6489" max="6489" width="6.109375" style="6" bestFit="1" customWidth="1"/>
    <col min="6490" max="6490" width="8.6640625" style="6" bestFit="1" customWidth="1"/>
    <col min="6491" max="6491" width="9.6640625" style="6" bestFit="1" customWidth="1"/>
    <col min="6492" max="6492" width="6.6640625" style="6" bestFit="1" customWidth="1"/>
    <col min="6493" max="6493" width="8.6640625" style="6" bestFit="1" customWidth="1"/>
    <col min="6494" max="6494" width="9.6640625" style="6" bestFit="1" customWidth="1"/>
    <col min="6495" max="6497" width="5.88671875" style="6" bestFit="1" customWidth="1"/>
    <col min="6498" max="6499" width="5.88671875" style="6" customWidth="1"/>
    <col min="6500" max="6500" width="16.33203125" style="6" bestFit="1" customWidth="1"/>
    <col min="6501" max="6501" width="5.88671875" style="6" bestFit="1" customWidth="1"/>
    <col min="6502" max="6505" width="6.5546875" style="6" bestFit="1" customWidth="1"/>
    <col min="6506" max="6506" width="6.109375" style="6" bestFit="1" customWidth="1"/>
    <col min="6507" max="6507" width="7.33203125" style="6" bestFit="1" customWidth="1"/>
    <col min="6508" max="6508" width="6.109375" style="6" bestFit="1" customWidth="1"/>
    <col min="6509" max="6509" width="7.5546875" style="6" bestFit="1" customWidth="1"/>
    <col min="6510" max="6510" width="7.33203125" style="6" bestFit="1" customWidth="1"/>
    <col min="6511" max="6511" width="7" style="6" bestFit="1" customWidth="1"/>
    <col min="6512" max="6512" width="4.6640625" style="6" bestFit="1" customWidth="1"/>
    <col min="6513" max="6513" width="7.6640625" style="6" bestFit="1" customWidth="1"/>
    <col min="6514" max="6514" width="8.5546875" style="6" bestFit="1" customWidth="1"/>
    <col min="6515" max="6515" width="4.6640625" style="6" bestFit="1" customWidth="1"/>
    <col min="6516" max="6516" width="7.6640625" style="6" bestFit="1" customWidth="1"/>
    <col min="6517" max="6517" width="8.5546875" style="6" bestFit="1" customWidth="1"/>
    <col min="6518" max="6518" width="4.6640625" style="6" bestFit="1" customWidth="1"/>
    <col min="6519" max="6519" width="7.6640625" style="6" bestFit="1" customWidth="1"/>
    <col min="6520" max="6520" width="8.5546875" style="6" bestFit="1" customWidth="1"/>
    <col min="6521" max="6521" width="4.6640625" style="6" bestFit="1" customWidth="1"/>
    <col min="6522" max="6522" width="7.6640625" style="6" bestFit="1" customWidth="1"/>
    <col min="6523" max="6523" width="11.44140625" style="6"/>
    <col min="6524" max="6527" width="5.5546875" style="6" bestFit="1" customWidth="1"/>
    <col min="6528" max="6531" width="5.88671875" style="6" bestFit="1" customWidth="1"/>
    <col min="6532" max="6535" width="5.6640625" style="6" bestFit="1" customWidth="1"/>
    <col min="6536" max="6536" width="5.33203125" style="6" bestFit="1" customWidth="1"/>
    <col min="6537" max="6537" width="6.109375" style="6" bestFit="1" customWidth="1"/>
    <col min="6538" max="6538" width="4.109375" style="6" bestFit="1" customWidth="1"/>
    <col min="6539" max="6571" width="11.44140625" style="6"/>
    <col min="6572" max="6575" width="5.33203125" style="6" bestFit="1" customWidth="1"/>
    <col min="6576" max="6579" width="5.5546875" style="6" bestFit="1" customWidth="1"/>
    <col min="6580" max="6583" width="5.44140625" style="6" bestFit="1" customWidth="1"/>
    <col min="6584" max="6633" width="11.44140625" style="6"/>
    <col min="6634" max="6634" width="16.33203125" style="6" bestFit="1" customWidth="1"/>
    <col min="6635" max="6635" width="12.5546875" style="6" bestFit="1" customWidth="1"/>
    <col min="6636" max="6636" width="26.44140625" style="6" bestFit="1" customWidth="1"/>
    <col min="6637" max="6637" width="18.5546875" style="6" bestFit="1" customWidth="1"/>
    <col min="6638" max="6638" width="18.5546875" style="6" customWidth="1"/>
    <col min="6639" max="6639" width="6.6640625" style="6" bestFit="1" customWidth="1"/>
    <col min="6640" max="6640" width="5" style="6" bestFit="1" customWidth="1"/>
    <col min="6641" max="6641" width="7" style="6" bestFit="1" customWidth="1"/>
    <col min="6642" max="6642" width="6.44140625" style="6" bestFit="1" customWidth="1"/>
    <col min="6643" max="6643" width="6.109375" style="6" bestFit="1" customWidth="1"/>
    <col min="6644" max="6644" width="6.5546875" style="6" bestFit="1" customWidth="1"/>
    <col min="6645" max="6645" width="7" style="6" bestFit="1" customWidth="1"/>
    <col min="6646" max="6646" width="9.109375" style="6" bestFit="1" customWidth="1"/>
    <col min="6647" max="6647" width="8.6640625" style="6" bestFit="1" customWidth="1"/>
    <col min="6648" max="6648" width="6.88671875" style="6" bestFit="1" customWidth="1"/>
    <col min="6649" max="6649" width="7.33203125" style="6" bestFit="1" customWidth="1"/>
    <col min="6650" max="6650" width="6.109375" style="6" bestFit="1" customWidth="1"/>
    <col min="6651" max="6651" width="5.33203125" style="6" bestFit="1" customWidth="1"/>
    <col min="6652" max="6652" width="8.33203125" style="6" bestFit="1" customWidth="1"/>
    <col min="6653" max="6653" width="7.88671875" style="6" bestFit="1" customWidth="1"/>
    <col min="6654" max="6654" width="5.88671875" style="6" bestFit="1" customWidth="1"/>
    <col min="6655" max="6655" width="7.88671875" style="6" bestFit="1" customWidth="1"/>
    <col min="6656" max="6656" width="7.44140625" style="6" bestFit="1" customWidth="1"/>
    <col min="6657" max="6657" width="8.5546875" style="6" bestFit="1" customWidth="1"/>
    <col min="6658" max="6659" width="8.5546875" style="6" customWidth="1"/>
    <col min="6660" max="6660" width="16.33203125" style="6" bestFit="1" customWidth="1"/>
    <col min="6661" max="6662" width="8.109375" style="6" bestFit="1" customWidth="1"/>
    <col min="6663" max="6663" width="6.5546875" style="6" bestFit="1" customWidth="1"/>
    <col min="6664" max="6664" width="7.5546875" style="6" bestFit="1" customWidth="1"/>
    <col min="6665" max="6665" width="7.33203125" style="6" bestFit="1" customWidth="1"/>
    <col min="6666" max="6666" width="5.33203125" style="6" bestFit="1" customWidth="1"/>
    <col min="6667" max="6667" width="5.5546875" style="6" bestFit="1" customWidth="1"/>
    <col min="6668" max="6669" width="5.44140625" style="6" bestFit="1" customWidth="1"/>
    <col min="6670" max="6670" width="9" style="6" bestFit="1" customWidth="1"/>
    <col min="6671" max="6671" width="10" style="6" bestFit="1" customWidth="1"/>
    <col min="6672" max="6672" width="6.109375" style="6" bestFit="1" customWidth="1"/>
    <col min="6673" max="6673" width="9" style="6" bestFit="1" customWidth="1"/>
    <col min="6674" max="6675" width="9" style="6" customWidth="1"/>
    <col min="6676" max="6676" width="16.33203125" style="6" bestFit="1" customWidth="1"/>
    <col min="6677" max="6677" width="10" style="6" bestFit="1" customWidth="1"/>
    <col min="6678" max="6678" width="5.44140625" style="6" bestFit="1" customWidth="1"/>
    <col min="6679" max="6679" width="9" style="6" bestFit="1" customWidth="1"/>
    <col min="6680" max="6680" width="10" style="6" bestFit="1" customWidth="1"/>
    <col min="6681" max="6681" width="5.44140625" style="6" bestFit="1" customWidth="1"/>
    <col min="6682" max="6682" width="9" style="6" bestFit="1" customWidth="1"/>
    <col min="6683" max="6683" width="10" style="6" bestFit="1" customWidth="1"/>
    <col min="6684" max="6684" width="6.33203125" style="6" bestFit="1" customWidth="1"/>
    <col min="6685" max="6686" width="6.5546875" style="6" bestFit="1" customWidth="1"/>
    <col min="6687" max="6687" width="6.33203125" style="6" bestFit="1" customWidth="1"/>
    <col min="6688" max="6689" width="7" style="6" bestFit="1" customWidth="1"/>
    <col min="6690" max="6691" width="7" style="6" customWidth="1"/>
    <col min="6692" max="6692" width="16.33203125" style="6" bestFit="1" customWidth="1"/>
    <col min="6693" max="6694" width="7" style="6" bestFit="1" customWidth="1"/>
    <col min="6695" max="6695" width="6.5546875" style="6" bestFit="1" customWidth="1"/>
    <col min="6696" max="6696" width="9.6640625" style="6" bestFit="1" customWidth="1"/>
    <col min="6697" max="6699" width="6.5546875" style="6" bestFit="1" customWidth="1"/>
    <col min="6700" max="6701" width="6.109375" style="6" bestFit="1" customWidth="1"/>
    <col min="6702" max="6702" width="5.33203125" style="6" bestFit="1" customWidth="1"/>
    <col min="6703" max="6703" width="6.109375" style="6" bestFit="1" customWidth="1"/>
    <col min="6704" max="6704" width="7.44140625" style="6" bestFit="1" customWidth="1"/>
    <col min="6705" max="6705" width="8.6640625" style="6" bestFit="1" customWidth="1"/>
    <col min="6706" max="6707" width="8.6640625" style="6" customWidth="1"/>
    <col min="6708" max="6708" width="16.33203125" style="6" bestFit="1" customWidth="1"/>
    <col min="6709" max="6709" width="8.6640625" style="6" customWidth="1"/>
    <col min="6710" max="6710" width="8.33203125" style="6" bestFit="1" customWidth="1"/>
    <col min="6711" max="6712" width="9.6640625" style="6" bestFit="1" customWidth="1"/>
    <col min="6713" max="6713" width="6.109375" style="6" bestFit="1" customWidth="1"/>
    <col min="6714" max="6715" width="7.6640625" style="6" bestFit="1" customWidth="1"/>
    <col min="6716" max="6716" width="8.109375" style="6" bestFit="1" customWidth="1"/>
    <col min="6717" max="6717" width="7.6640625" style="6" bestFit="1" customWidth="1"/>
    <col min="6718" max="6718" width="8.109375" style="6" bestFit="1" customWidth="1"/>
    <col min="6719" max="6719" width="6.5546875" style="6" bestFit="1" customWidth="1"/>
    <col min="6720" max="6720" width="5.33203125" style="6" bestFit="1" customWidth="1"/>
    <col min="6721" max="6721" width="8" style="6" bestFit="1" customWidth="1"/>
    <col min="6722" max="6723" width="5.33203125" style="6" customWidth="1"/>
    <col min="6724" max="6724" width="16.33203125" style="6" bestFit="1" customWidth="1"/>
    <col min="6725" max="6725" width="8" style="6" bestFit="1" customWidth="1"/>
    <col min="6726" max="6726" width="6.44140625" style="6" bestFit="1" customWidth="1"/>
    <col min="6727" max="6727" width="5.33203125" style="6" bestFit="1" customWidth="1"/>
    <col min="6728" max="6728" width="8.44140625" style="6" bestFit="1" customWidth="1"/>
    <col min="6729" max="6729" width="6.109375" style="6" bestFit="1" customWidth="1"/>
    <col min="6730" max="6730" width="6.5546875" style="6" bestFit="1" customWidth="1"/>
    <col min="6731" max="6731" width="6.88671875" style="6" bestFit="1" customWidth="1"/>
    <col min="6732" max="6732" width="6.5546875" style="6" customWidth="1"/>
    <col min="6733" max="6733" width="6.5546875" style="6" bestFit="1" customWidth="1"/>
    <col min="6734" max="6734" width="5.44140625" style="6" bestFit="1" customWidth="1"/>
    <col min="6735" max="6735" width="5.88671875" style="6" bestFit="1" customWidth="1"/>
    <col min="6736" max="6736" width="5.33203125" style="6" bestFit="1" customWidth="1"/>
    <col min="6737" max="6737" width="8.6640625" style="6" bestFit="1" customWidth="1"/>
    <col min="6738" max="6738" width="8.6640625" style="6" customWidth="1"/>
    <col min="6739" max="6739" width="11.44140625" style="6"/>
    <col min="6740" max="6740" width="16.33203125" style="6" bestFit="1" customWidth="1"/>
    <col min="6741" max="6741" width="9.6640625" style="6" bestFit="1" customWidth="1"/>
    <col min="6742" max="6742" width="6.109375" style="6" bestFit="1" customWidth="1"/>
    <col min="6743" max="6743" width="8.6640625" style="6" bestFit="1" customWidth="1"/>
    <col min="6744" max="6744" width="9.6640625" style="6" bestFit="1" customWidth="1"/>
    <col min="6745" max="6745" width="6.109375" style="6" bestFit="1" customWidth="1"/>
    <col min="6746" max="6746" width="8.6640625" style="6" bestFit="1" customWidth="1"/>
    <col min="6747" max="6747" width="9.6640625" style="6" bestFit="1" customWidth="1"/>
    <col min="6748" max="6748" width="6.6640625" style="6" bestFit="1" customWidth="1"/>
    <col min="6749" max="6749" width="8.6640625" style="6" bestFit="1" customWidth="1"/>
    <col min="6750" max="6750" width="9.6640625" style="6" bestFit="1" customWidth="1"/>
    <col min="6751" max="6753" width="5.88671875" style="6" bestFit="1" customWidth="1"/>
    <col min="6754" max="6755" width="5.88671875" style="6" customWidth="1"/>
    <col min="6756" max="6756" width="16.33203125" style="6" bestFit="1" customWidth="1"/>
    <col min="6757" max="6757" width="5.88671875" style="6" bestFit="1" customWidth="1"/>
    <col min="6758" max="6761" width="6.5546875" style="6" bestFit="1" customWidth="1"/>
    <col min="6762" max="6762" width="6.109375" style="6" bestFit="1" customWidth="1"/>
    <col min="6763" max="6763" width="7.33203125" style="6" bestFit="1" customWidth="1"/>
    <col min="6764" max="6764" width="6.109375" style="6" bestFit="1" customWidth="1"/>
    <col min="6765" max="6765" width="7.5546875" style="6" bestFit="1" customWidth="1"/>
    <col min="6766" max="6766" width="7.33203125" style="6" bestFit="1" customWidth="1"/>
    <col min="6767" max="6767" width="7" style="6" bestFit="1" customWidth="1"/>
    <col min="6768" max="6768" width="4.6640625" style="6" bestFit="1" customWidth="1"/>
    <col min="6769" max="6769" width="7.6640625" style="6" bestFit="1" customWidth="1"/>
    <col min="6770" max="6770" width="8.5546875" style="6" bestFit="1" customWidth="1"/>
    <col min="6771" max="6771" width="4.6640625" style="6" bestFit="1" customWidth="1"/>
    <col min="6772" max="6772" width="7.6640625" style="6" bestFit="1" customWidth="1"/>
    <col min="6773" max="6773" width="8.5546875" style="6" bestFit="1" customWidth="1"/>
    <col min="6774" max="6774" width="4.6640625" style="6" bestFit="1" customWidth="1"/>
    <col min="6775" max="6775" width="7.6640625" style="6" bestFit="1" customWidth="1"/>
    <col min="6776" max="6776" width="8.5546875" style="6" bestFit="1" customWidth="1"/>
    <col min="6777" max="6777" width="4.6640625" style="6" bestFit="1" customWidth="1"/>
    <col min="6778" max="6778" width="7.6640625" style="6" bestFit="1" customWidth="1"/>
    <col min="6779" max="6779" width="11.44140625" style="6"/>
    <col min="6780" max="6783" width="5.5546875" style="6" bestFit="1" customWidth="1"/>
    <col min="6784" max="6787" width="5.88671875" style="6" bestFit="1" customWidth="1"/>
    <col min="6788" max="6791" width="5.6640625" style="6" bestFit="1" customWidth="1"/>
    <col min="6792" max="6792" width="5.33203125" style="6" bestFit="1" customWidth="1"/>
    <col min="6793" max="6793" width="6.109375" style="6" bestFit="1" customWidth="1"/>
    <col min="6794" max="6794" width="4.109375" style="6" bestFit="1" customWidth="1"/>
    <col min="6795" max="6827" width="11.44140625" style="6"/>
    <col min="6828" max="6831" width="5.33203125" style="6" bestFit="1" customWidth="1"/>
    <col min="6832" max="6835" width="5.5546875" style="6" bestFit="1" customWidth="1"/>
    <col min="6836" max="6839" width="5.44140625" style="6" bestFit="1" customWidth="1"/>
    <col min="6840" max="6889" width="11.44140625" style="6"/>
    <col min="6890" max="6890" width="16.33203125" style="6" bestFit="1" customWidth="1"/>
    <col min="6891" max="6891" width="12.5546875" style="6" bestFit="1" customWidth="1"/>
    <col min="6892" max="6892" width="26.44140625" style="6" bestFit="1" customWidth="1"/>
    <col min="6893" max="6893" width="18.5546875" style="6" bestFit="1" customWidth="1"/>
    <col min="6894" max="6894" width="18.5546875" style="6" customWidth="1"/>
    <col min="6895" max="6895" width="6.6640625" style="6" bestFit="1" customWidth="1"/>
    <col min="6896" max="6896" width="5" style="6" bestFit="1" customWidth="1"/>
    <col min="6897" max="6897" width="7" style="6" bestFit="1" customWidth="1"/>
    <col min="6898" max="6898" width="6.44140625" style="6" bestFit="1" customWidth="1"/>
    <col min="6899" max="6899" width="6.109375" style="6" bestFit="1" customWidth="1"/>
    <col min="6900" max="6900" width="6.5546875" style="6" bestFit="1" customWidth="1"/>
    <col min="6901" max="6901" width="7" style="6" bestFit="1" customWidth="1"/>
    <col min="6902" max="6902" width="9.109375" style="6" bestFit="1" customWidth="1"/>
    <col min="6903" max="6903" width="8.6640625" style="6" bestFit="1" customWidth="1"/>
    <col min="6904" max="6904" width="6.88671875" style="6" bestFit="1" customWidth="1"/>
    <col min="6905" max="6905" width="7.33203125" style="6" bestFit="1" customWidth="1"/>
    <col min="6906" max="6906" width="6.109375" style="6" bestFit="1" customWidth="1"/>
    <col min="6907" max="6907" width="5.33203125" style="6" bestFit="1" customWidth="1"/>
    <col min="6908" max="6908" width="8.33203125" style="6" bestFit="1" customWidth="1"/>
    <col min="6909" max="6909" width="7.88671875" style="6" bestFit="1" customWidth="1"/>
    <col min="6910" max="6910" width="5.88671875" style="6" bestFit="1" customWidth="1"/>
    <col min="6911" max="6911" width="7.88671875" style="6" bestFit="1" customWidth="1"/>
    <col min="6912" max="6912" width="7.44140625" style="6" bestFit="1" customWidth="1"/>
    <col min="6913" max="6913" width="8.5546875" style="6" bestFit="1" customWidth="1"/>
    <col min="6914" max="6915" width="8.5546875" style="6" customWidth="1"/>
    <col min="6916" max="6916" width="16.33203125" style="6" bestFit="1" customWidth="1"/>
    <col min="6917" max="6918" width="8.109375" style="6" bestFit="1" customWidth="1"/>
    <col min="6919" max="6919" width="6.5546875" style="6" bestFit="1" customWidth="1"/>
    <col min="6920" max="6920" width="7.5546875" style="6" bestFit="1" customWidth="1"/>
    <col min="6921" max="6921" width="7.33203125" style="6" bestFit="1" customWidth="1"/>
    <col min="6922" max="6922" width="5.33203125" style="6" bestFit="1" customWidth="1"/>
    <col min="6923" max="6923" width="5.5546875" style="6" bestFit="1" customWidth="1"/>
    <col min="6924" max="6925" width="5.44140625" style="6" bestFit="1" customWidth="1"/>
    <col min="6926" max="6926" width="9" style="6" bestFit="1" customWidth="1"/>
    <col min="6927" max="6927" width="10" style="6" bestFit="1" customWidth="1"/>
    <col min="6928" max="6928" width="6.109375" style="6" bestFit="1" customWidth="1"/>
    <col min="6929" max="6929" width="9" style="6" bestFit="1" customWidth="1"/>
    <col min="6930" max="6931" width="9" style="6" customWidth="1"/>
    <col min="6932" max="6932" width="16.33203125" style="6" bestFit="1" customWidth="1"/>
    <col min="6933" max="6933" width="10" style="6" bestFit="1" customWidth="1"/>
    <col min="6934" max="6934" width="5.44140625" style="6" bestFit="1" customWidth="1"/>
    <col min="6935" max="6935" width="9" style="6" bestFit="1" customWidth="1"/>
    <col min="6936" max="6936" width="10" style="6" bestFit="1" customWidth="1"/>
    <col min="6937" max="6937" width="5.44140625" style="6" bestFit="1" customWidth="1"/>
    <col min="6938" max="6938" width="9" style="6" bestFit="1" customWidth="1"/>
    <col min="6939" max="6939" width="10" style="6" bestFit="1" customWidth="1"/>
    <col min="6940" max="6940" width="6.33203125" style="6" bestFit="1" customWidth="1"/>
    <col min="6941" max="6942" width="6.5546875" style="6" bestFit="1" customWidth="1"/>
    <col min="6943" max="6943" width="6.33203125" style="6" bestFit="1" customWidth="1"/>
    <col min="6944" max="6945" width="7" style="6" bestFit="1" customWidth="1"/>
    <col min="6946" max="6947" width="7" style="6" customWidth="1"/>
    <col min="6948" max="6948" width="16.33203125" style="6" bestFit="1" customWidth="1"/>
    <col min="6949" max="6950" width="7" style="6" bestFit="1" customWidth="1"/>
    <col min="6951" max="6951" width="6.5546875" style="6" bestFit="1" customWidth="1"/>
    <col min="6952" max="6952" width="9.6640625" style="6" bestFit="1" customWidth="1"/>
    <col min="6953" max="6955" width="6.5546875" style="6" bestFit="1" customWidth="1"/>
    <col min="6956" max="6957" width="6.109375" style="6" bestFit="1" customWidth="1"/>
    <col min="6958" max="6958" width="5.33203125" style="6" bestFit="1" customWidth="1"/>
    <col min="6959" max="6959" width="6.109375" style="6" bestFit="1" customWidth="1"/>
    <col min="6960" max="6960" width="7.44140625" style="6" bestFit="1" customWidth="1"/>
    <col min="6961" max="6961" width="8.6640625" style="6" bestFit="1" customWidth="1"/>
    <col min="6962" max="6963" width="8.6640625" style="6" customWidth="1"/>
    <col min="6964" max="6964" width="16.33203125" style="6" bestFit="1" customWidth="1"/>
    <col min="6965" max="6965" width="8.6640625" style="6" customWidth="1"/>
    <col min="6966" max="6966" width="8.33203125" style="6" bestFit="1" customWidth="1"/>
    <col min="6967" max="6968" width="9.6640625" style="6" bestFit="1" customWidth="1"/>
    <col min="6969" max="6969" width="6.109375" style="6" bestFit="1" customWidth="1"/>
    <col min="6970" max="6971" width="7.6640625" style="6" bestFit="1" customWidth="1"/>
    <col min="6972" max="6972" width="8.109375" style="6" bestFit="1" customWidth="1"/>
    <col min="6973" max="6973" width="7.6640625" style="6" bestFit="1" customWidth="1"/>
    <col min="6974" max="6974" width="8.109375" style="6" bestFit="1" customWidth="1"/>
    <col min="6975" max="6975" width="6.5546875" style="6" bestFit="1" customWidth="1"/>
    <col min="6976" max="6976" width="5.33203125" style="6" bestFit="1" customWidth="1"/>
    <col min="6977" max="6977" width="8" style="6" bestFit="1" customWidth="1"/>
    <col min="6978" max="6979" width="5.33203125" style="6" customWidth="1"/>
    <col min="6980" max="6980" width="16.33203125" style="6" bestFit="1" customWidth="1"/>
    <col min="6981" max="6981" width="8" style="6" bestFit="1" customWidth="1"/>
    <col min="6982" max="6982" width="6.44140625" style="6" bestFit="1" customWidth="1"/>
    <col min="6983" max="6983" width="5.33203125" style="6" bestFit="1" customWidth="1"/>
    <col min="6984" max="6984" width="8.44140625" style="6" bestFit="1" customWidth="1"/>
    <col min="6985" max="6985" width="6.109375" style="6" bestFit="1" customWidth="1"/>
    <col min="6986" max="6986" width="6.5546875" style="6" bestFit="1" customWidth="1"/>
    <col min="6987" max="6987" width="6.88671875" style="6" bestFit="1" customWidth="1"/>
    <col min="6988" max="6988" width="6.5546875" style="6" customWidth="1"/>
    <col min="6989" max="6989" width="6.5546875" style="6" bestFit="1" customWidth="1"/>
    <col min="6990" max="6990" width="5.44140625" style="6" bestFit="1" customWidth="1"/>
    <col min="6991" max="6991" width="5.88671875" style="6" bestFit="1" customWidth="1"/>
    <col min="6992" max="6992" width="5.33203125" style="6" bestFit="1" customWidth="1"/>
    <col min="6993" max="6993" width="8.6640625" style="6" bestFit="1" customWidth="1"/>
    <col min="6994" max="6994" width="8.6640625" style="6" customWidth="1"/>
    <col min="6995" max="6995" width="11.44140625" style="6"/>
    <col min="6996" max="6996" width="16.33203125" style="6" bestFit="1" customWidth="1"/>
    <col min="6997" max="6997" width="9.6640625" style="6" bestFit="1" customWidth="1"/>
    <col min="6998" max="6998" width="6.109375" style="6" bestFit="1" customWidth="1"/>
    <col min="6999" max="6999" width="8.6640625" style="6" bestFit="1" customWidth="1"/>
    <col min="7000" max="7000" width="9.6640625" style="6" bestFit="1" customWidth="1"/>
    <col min="7001" max="7001" width="6.109375" style="6" bestFit="1" customWidth="1"/>
    <col min="7002" max="7002" width="8.6640625" style="6" bestFit="1" customWidth="1"/>
    <col min="7003" max="7003" width="9.6640625" style="6" bestFit="1" customWidth="1"/>
    <col min="7004" max="7004" width="6.6640625" style="6" bestFit="1" customWidth="1"/>
    <col min="7005" max="7005" width="8.6640625" style="6" bestFit="1" customWidth="1"/>
    <col min="7006" max="7006" width="9.6640625" style="6" bestFit="1" customWidth="1"/>
    <col min="7007" max="7009" width="5.88671875" style="6" bestFit="1" customWidth="1"/>
    <col min="7010" max="7011" width="5.88671875" style="6" customWidth="1"/>
    <col min="7012" max="7012" width="16.33203125" style="6" bestFit="1" customWidth="1"/>
    <col min="7013" max="7013" width="5.88671875" style="6" bestFit="1" customWidth="1"/>
    <col min="7014" max="7017" width="6.5546875" style="6" bestFit="1" customWidth="1"/>
    <col min="7018" max="7018" width="6.109375" style="6" bestFit="1" customWidth="1"/>
    <col min="7019" max="7019" width="7.33203125" style="6" bestFit="1" customWidth="1"/>
    <col min="7020" max="7020" width="6.109375" style="6" bestFit="1" customWidth="1"/>
    <col min="7021" max="7021" width="7.5546875" style="6" bestFit="1" customWidth="1"/>
    <col min="7022" max="7022" width="7.33203125" style="6" bestFit="1" customWidth="1"/>
    <col min="7023" max="7023" width="7" style="6" bestFit="1" customWidth="1"/>
    <col min="7024" max="7024" width="4.6640625" style="6" bestFit="1" customWidth="1"/>
    <col min="7025" max="7025" width="7.6640625" style="6" bestFit="1" customWidth="1"/>
    <col min="7026" max="7026" width="8.5546875" style="6" bestFit="1" customWidth="1"/>
    <col min="7027" max="7027" width="4.6640625" style="6" bestFit="1" customWidth="1"/>
    <col min="7028" max="7028" width="7.6640625" style="6" bestFit="1" customWidth="1"/>
    <col min="7029" max="7029" width="8.5546875" style="6" bestFit="1" customWidth="1"/>
    <col min="7030" max="7030" width="4.6640625" style="6" bestFit="1" customWidth="1"/>
    <col min="7031" max="7031" width="7.6640625" style="6" bestFit="1" customWidth="1"/>
    <col min="7032" max="7032" width="8.5546875" style="6" bestFit="1" customWidth="1"/>
    <col min="7033" max="7033" width="4.6640625" style="6" bestFit="1" customWidth="1"/>
    <col min="7034" max="7034" width="7.6640625" style="6" bestFit="1" customWidth="1"/>
    <col min="7035" max="7035" width="11.44140625" style="6"/>
    <col min="7036" max="7039" width="5.5546875" style="6" bestFit="1" customWidth="1"/>
    <col min="7040" max="7043" width="5.88671875" style="6" bestFit="1" customWidth="1"/>
    <col min="7044" max="7047" width="5.6640625" style="6" bestFit="1" customWidth="1"/>
    <col min="7048" max="7048" width="5.33203125" style="6" bestFit="1" customWidth="1"/>
    <col min="7049" max="7049" width="6.109375" style="6" bestFit="1" customWidth="1"/>
    <col min="7050" max="7050" width="4.109375" style="6" bestFit="1" customWidth="1"/>
    <col min="7051" max="7083" width="11.44140625" style="6"/>
    <col min="7084" max="7087" width="5.33203125" style="6" bestFit="1" customWidth="1"/>
    <col min="7088" max="7091" width="5.5546875" style="6" bestFit="1" customWidth="1"/>
    <col min="7092" max="7095" width="5.44140625" style="6" bestFit="1" customWidth="1"/>
    <col min="7096" max="7145" width="11.44140625" style="6"/>
    <col min="7146" max="7146" width="16.33203125" style="6" bestFit="1" customWidth="1"/>
    <col min="7147" max="7147" width="12.5546875" style="6" bestFit="1" customWidth="1"/>
    <col min="7148" max="7148" width="26.44140625" style="6" bestFit="1" customWidth="1"/>
    <col min="7149" max="7149" width="18.5546875" style="6" bestFit="1" customWidth="1"/>
    <col min="7150" max="7150" width="18.5546875" style="6" customWidth="1"/>
    <col min="7151" max="7151" width="6.6640625" style="6" bestFit="1" customWidth="1"/>
    <col min="7152" max="7152" width="5" style="6" bestFit="1" customWidth="1"/>
    <col min="7153" max="7153" width="7" style="6" bestFit="1" customWidth="1"/>
    <col min="7154" max="7154" width="6.44140625" style="6" bestFit="1" customWidth="1"/>
    <col min="7155" max="7155" width="6.109375" style="6" bestFit="1" customWidth="1"/>
    <col min="7156" max="7156" width="6.5546875" style="6" bestFit="1" customWidth="1"/>
    <col min="7157" max="7157" width="7" style="6" bestFit="1" customWidth="1"/>
    <col min="7158" max="7158" width="9.109375" style="6" bestFit="1" customWidth="1"/>
    <col min="7159" max="7159" width="8.6640625" style="6" bestFit="1" customWidth="1"/>
    <col min="7160" max="7160" width="6.88671875" style="6" bestFit="1" customWidth="1"/>
    <col min="7161" max="7161" width="7.33203125" style="6" bestFit="1" customWidth="1"/>
    <col min="7162" max="7162" width="6.109375" style="6" bestFit="1" customWidth="1"/>
    <col min="7163" max="7163" width="5.33203125" style="6" bestFit="1" customWidth="1"/>
    <col min="7164" max="7164" width="8.33203125" style="6" bestFit="1" customWidth="1"/>
    <col min="7165" max="7165" width="7.88671875" style="6" bestFit="1" customWidth="1"/>
    <col min="7166" max="7166" width="5.88671875" style="6" bestFit="1" customWidth="1"/>
    <col min="7167" max="7167" width="7.88671875" style="6" bestFit="1" customWidth="1"/>
    <col min="7168" max="7168" width="7.44140625" style="6" bestFit="1" customWidth="1"/>
    <col min="7169" max="7169" width="8.5546875" style="6" bestFit="1" customWidth="1"/>
    <col min="7170" max="7171" width="8.5546875" style="6" customWidth="1"/>
    <col min="7172" max="7172" width="16.33203125" style="6" bestFit="1" customWidth="1"/>
    <col min="7173" max="7174" width="8.109375" style="6" bestFit="1" customWidth="1"/>
    <col min="7175" max="7175" width="6.5546875" style="6" bestFit="1" customWidth="1"/>
    <col min="7176" max="7176" width="7.5546875" style="6" bestFit="1" customWidth="1"/>
    <col min="7177" max="7177" width="7.33203125" style="6" bestFit="1" customWidth="1"/>
    <col min="7178" max="7178" width="5.33203125" style="6" bestFit="1" customWidth="1"/>
    <col min="7179" max="7179" width="5.5546875" style="6" bestFit="1" customWidth="1"/>
    <col min="7180" max="7181" width="5.44140625" style="6" bestFit="1" customWidth="1"/>
    <col min="7182" max="7182" width="9" style="6" bestFit="1" customWidth="1"/>
    <col min="7183" max="7183" width="10" style="6" bestFit="1" customWidth="1"/>
    <col min="7184" max="7184" width="6.109375" style="6" bestFit="1" customWidth="1"/>
    <col min="7185" max="7185" width="9" style="6" bestFit="1" customWidth="1"/>
    <col min="7186" max="7187" width="9" style="6" customWidth="1"/>
    <col min="7188" max="7188" width="16.33203125" style="6" bestFit="1" customWidth="1"/>
    <col min="7189" max="7189" width="10" style="6" bestFit="1" customWidth="1"/>
    <col min="7190" max="7190" width="5.44140625" style="6" bestFit="1" customWidth="1"/>
    <col min="7191" max="7191" width="9" style="6" bestFit="1" customWidth="1"/>
    <col min="7192" max="7192" width="10" style="6" bestFit="1" customWidth="1"/>
    <col min="7193" max="7193" width="5.44140625" style="6" bestFit="1" customWidth="1"/>
    <col min="7194" max="7194" width="9" style="6" bestFit="1" customWidth="1"/>
    <col min="7195" max="7195" width="10" style="6" bestFit="1" customWidth="1"/>
    <col min="7196" max="7196" width="6.33203125" style="6" bestFit="1" customWidth="1"/>
    <col min="7197" max="7198" width="6.5546875" style="6" bestFit="1" customWidth="1"/>
    <col min="7199" max="7199" width="6.33203125" style="6" bestFit="1" customWidth="1"/>
    <col min="7200" max="7201" width="7" style="6" bestFit="1" customWidth="1"/>
    <col min="7202" max="7203" width="7" style="6" customWidth="1"/>
    <col min="7204" max="7204" width="16.33203125" style="6" bestFit="1" customWidth="1"/>
    <col min="7205" max="7206" width="7" style="6" bestFit="1" customWidth="1"/>
    <col min="7207" max="7207" width="6.5546875" style="6" bestFit="1" customWidth="1"/>
    <col min="7208" max="7208" width="9.6640625" style="6" bestFit="1" customWidth="1"/>
    <col min="7209" max="7211" width="6.5546875" style="6" bestFit="1" customWidth="1"/>
    <col min="7212" max="7213" width="6.109375" style="6" bestFit="1" customWidth="1"/>
    <col min="7214" max="7214" width="5.33203125" style="6" bestFit="1" customWidth="1"/>
    <col min="7215" max="7215" width="6.109375" style="6" bestFit="1" customWidth="1"/>
    <col min="7216" max="7216" width="7.44140625" style="6" bestFit="1" customWidth="1"/>
    <col min="7217" max="7217" width="8.6640625" style="6" bestFit="1" customWidth="1"/>
    <col min="7218" max="7219" width="8.6640625" style="6" customWidth="1"/>
    <col min="7220" max="7220" width="16.33203125" style="6" bestFit="1" customWidth="1"/>
    <col min="7221" max="7221" width="8.6640625" style="6" customWidth="1"/>
    <col min="7222" max="7222" width="8.33203125" style="6" bestFit="1" customWidth="1"/>
    <col min="7223" max="7224" width="9.6640625" style="6" bestFit="1" customWidth="1"/>
    <col min="7225" max="7225" width="6.109375" style="6" bestFit="1" customWidth="1"/>
    <col min="7226" max="7227" width="7.6640625" style="6" bestFit="1" customWidth="1"/>
    <col min="7228" max="7228" width="8.109375" style="6" bestFit="1" customWidth="1"/>
    <col min="7229" max="7229" width="7.6640625" style="6" bestFit="1" customWidth="1"/>
    <col min="7230" max="7230" width="8.109375" style="6" bestFit="1" customWidth="1"/>
    <col min="7231" max="7231" width="6.5546875" style="6" bestFit="1" customWidth="1"/>
    <col min="7232" max="7232" width="5.33203125" style="6" bestFit="1" customWidth="1"/>
    <col min="7233" max="7233" width="8" style="6" bestFit="1" customWidth="1"/>
    <col min="7234" max="7235" width="5.33203125" style="6" customWidth="1"/>
    <col min="7236" max="7236" width="16.33203125" style="6" bestFit="1" customWidth="1"/>
    <col min="7237" max="7237" width="8" style="6" bestFit="1" customWidth="1"/>
    <col min="7238" max="7238" width="6.44140625" style="6" bestFit="1" customWidth="1"/>
    <col min="7239" max="7239" width="5.33203125" style="6" bestFit="1" customWidth="1"/>
    <col min="7240" max="7240" width="8.44140625" style="6" bestFit="1" customWidth="1"/>
    <col min="7241" max="7241" width="6.109375" style="6" bestFit="1" customWidth="1"/>
    <col min="7242" max="7242" width="6.5546875" style="6" bestFit="1" customWidth="1"/>
    <col min="7243" max="7243" width="6.88671875" style="6" bestFit="1" customWidth="1"/>
    <col min="7244" max="7244" width="6.5546875" style="6" customWidth="1"/>
    <col min="7245" max="7245" width="6.5546875" style="6" bestFit="1" customWidth="1"/>
    <col min="7246" max="7246" width="5.44140625" style="6" bestFit="1" customWidth="1"/>
    <col min="7247" max="7247" width="5.88671875" style="6" bestFit="1" customWidth="1"/>
    <col min="7248" max="7248" width="5.33203125" style="6" bestFit="1" customWidth="1"/>
    <col min="7249" max="7249" width="8.6640625" style="6" bestFit="1" customWidth="1"/>
    <col min="7250" max="7250" width="8.6640625" style="6" customWidth="1"/>
    <col min="7251" max="7251" width="11.44140625" style="6"/>
    <col min="7252" max="7252" width="16.33203125" style="6" bestFit="1" customWidth="1"/>
    <col min="7253" max="7253" width="9.6640625" style="6" bestFit="1" customWidth="1"/>
    <col min="7254" max="7254" width="6.109375" style="6" bestFit="1" customWidth="1"/>
    <col min="7255" max="7255" width="8.6640625" style="6" bestFit="1" customWidth="1"/>
    <col min="7256" max="7256" width="9.6640625" style="6" bestFit="1" customWidth="1"/>
    <col min="7257" max="7257" width="6.109375" style="6" bestFit="1" customWidth="1"/>
    <col min="7258" max="7258" width="8.6640625" style="6" bestFit="1" customWidth="1"/>
    <col min="7259" max="7259" width="9.6640625" style="6" bestFit="1" customWidth="1"/>
    <col min="7260" max="7260" width="6.6640625" style="6" bestFit="1" customWidth="1"/>
    <col min="7261" max="7261" width="8.6640625" style="6" bestFit="1" customWidth="1"/>
    <col min="7262" max="7262" width="9.6640625" style="6" bestFit="1" customWidth="1"/>
    <col min="7263" max="7265" width="5.88671875" style="6" bestFit="1" customWidth="1"/>
    <col min="7266" max="7267" width="5.88671875" style="6" customWidth="1"/>
    <col min="7268" max="7268" width="16.33203125" style="6" bestFit="1" customWidth="1"/>
    <col min="7269" max="7269" width="5.88671875" style="6" bestFit="1" customWidth="1"/>
    <col min="7270" max="7273" width="6.5546875" style="6" bestFit="1" customWidth="1"/>
    <col min="7274" max="7274" width="6.109375" style="6" bestFit="1" customWidth="1"/>
    <col min="7275" max="7275" width="7.33203125" style="6" bestFit="1" customWidth="1"/>
    <col min="7276" max="7276" width="6.109375" style="6" bestFit="1" customWidth="1"/>
    <col min="7277" max="7277" width="7.5546875" style="6" bestFit="1" customWidth="1"/>
    <col min="7278" max="7278" width="7.33203125" style="6" bestFit="1" customWidth="1"/>
    <col min="7279" max="7279" width="7" style="6" bestFit="1" customWidth="1"/>
    <col min="7280" max="7280" width="4.6640625" style="6" bestFit="1" customWidth="1"/>
    <col min="7281" max="7281" width="7.6640625" style="6" bestFit="1" customWidth="1"/>
    <col min="7282" max="7282" width="8.5546875" style="6" bestFit="1" customWidth="1"/>
    <col min="7283" max="7283" width="4.6640625" style="6" bestFit="1" customWidth="1"/>
    <col min="7284" max="7284" width="7.6640625" style="6" bestFit="1" customWidth="1"/>
    <col min="7285" max="7285" width="8.5546875" style="6" bestFit="1" customWidth="1"/>
    <col min="7286" max="7286" width="4.6640625" style="6" bestFit="1" customWidth="1"/>
    <col min="7287" max="7287" width="7.6640625" style="6" bestFit="1" customWidth="1"/>
    <col min="7288" max="7288" width="8.5546875" style="6" bestFit="1" customWidth="1"/>
    <col min="7289" max="7289" width="4.6640625" style="6" bestFit="1" customWidth="1"/>
    <col min="7290" max="7290" width="7.6640625" style="6" bestFit="1" customWidth="1"/>
    <col min="7291" max="7291" width="11.44140625" style="6"/>
    <col min="7292" max="7295" width="5.5546875" style="6" bestFit="1" customWidth="1"/>
    <col min="7296" max="7299" width="5.88671875" style="6" bestFit="1" customWidth="1"/>
    <col min="7300" max="7303" width="5.6640625" style="6" bestFit="1" customWidth="1"/>
    <col min="7304" max="7304" width="5.33203125" style="6" bestFit="1" customWidth="1"/>
    <col min="7305" max="7305" width="6.109375" style="6" bestFit="1" customWidth="1"/>
    <col min="7306" max="7306" width="4.109375" style="6" bestFit="1" customWidth="1"/>
    <col min="7307" max="7339" width="11.44140625" style="6"/>
    <col min="7340" max="7343" width="5.33203125" style="6" bestFit="1" customWidth="1"/>
    <col min="7344" max="7347" width="5.5546875" style="6" bestFit="1" customWidth="1"/>
    <col min="7348" max="7351" width="5.44140625" style="6" bestFit="1" customWidth="1"/>
    <col min="7352" max="7401" width="11.44140625" style="6"/>
    <col min="7402" max="7402" width="16.33203125" style="6" bestFit="1" customWidth="1"/>
    <col min="7403" max="7403" width="12.5546875" style="6" bestFit="1" customWidth="1"/>
    <col min="7404" max="7404" width="26.44140625" style="6" bestFit="1" customWidth="1"/>
    <col min="7405" max="7405" width="18.5546875" style="6" bestFit="1" customWidth="1"/>
    <col min="7406" max="7406" width="18.5546875" style="6" customWidth="1"/>
    <col min="7407" max="7407" width="6.6640625" style="6" bestFit="1" customWidth="1"/>
    <col min="7408" max="7408" width="5" style="6" bestFit="1" customWidth="1"/>
    <col min="7409" max="7409" width="7" style="6" bestFit="1" customWidth="1"/>
    <col min="7410" max="7410" width="6.44140625" style="6" bestFit="1" customWidth="1"/>
    <col min="7411" max="7411" width="6.109375" style="6" bestFit="1" customWidth="1"/>
    <col min="7412" max="7412" width="6.5546875" style="6" bestFit="1" customWidth="1"/>
    <col min="7413" max="7413" width="7" style="6" bestFit="1" customWidth="1"/>
    <col min="7414" max="7414" width="9.109375" style="6" bestFit="1" customWidth="1"/>
    <col min="7415" max="7415" width="8.6640625" style="6" bestFit="1" customWidth="1"/>
    <col min="7416" max="7416" width="6.88671875" style="6" bestFit="1" customWidth="1"/>
    <col min="7417" max="7417" width="7.33203125" style="6" bestFit="1" customWidth="1"/>
    <col min="7418" max="7418" width="6.109375" style="6" bestFit="1" customWidth="1"/>
    <col min="7419" max="7419" width="5.33203125" style="6" bestFit="1" customWidth="1"/>
    <col min="7420" max="7420" width="8.33203125" style="6" bestFit="1" customWidth="1"/>
    <col min="7421" max="7421" width="7.88671875" style="6" bestFit="1" customWidth="1"/>
    <col min="7422" max="7422" width="5.88671875" style="6" bestFit="1" customWidth="1"/>
    <col min="7423" max="7423" width="7.88671875" style="6" bestFit="1" customWidth="1"/>
    <col min="7424" max="7424" width="7.44140625" style="6" bestFit="1" customWidth="1"/>
    <col min="7425" max="7425" width="8.5546875" style="6" bestFit="1" customWidth="1"/>
    <col min="7426" max="7427" width="8.5546875" style="6" customWidth="1"/>
    <col min="7428" max="7428" width="16.33203125" style="6" bestFit="1" customWidth="1"/>
    <col min="7429" max="7430" width="8.109375" style="6" bestFit="1" customWidth="1"/>
    <col min="7431" max="7431" width="6.5546875" style="6" bestFit="1" customWidth="1"/>
    <col min="7432" max="7432" width="7.5546875" style="6" bestFit="1" customWidth="1"/>
    <col min="7433" max="7433" width="7.33203125" style="6" bestFit="1" customWidth="1"/>
    <col min="7434" max="7434" width="5.33203125" style="6" bestFit="1" customWidth="1"/>
    <col min="7435" max="7435" width="5.5546875" style="6" bestFit="1" customWidth="1"/>
    <col min="7436" max="7437" width="5.44140625" style="6" bestFit="1" customWidth="1"/>
    <col min="7438" max="7438" width="9" style="6" bestFit="1" customWidth="1"/>
    <col min="7439" max="7439" width="10" style="6" bestFit="1" customWidth="1"/>
    <col min="7440" max="7440" width="6.109375" style="6" bestFit="1" customWidth="1"/>
    <col min="7441" max="7441" width="9" style="6" bestFit="1" customWidth="1"/>
    <col min="7442" max="7443" width="9" style="6" customWidth="1"/>
    <col min="7444" max="7444" width="16.33203125" style="6" bestFit="1" customWidth="1"/>
    <col min="7445" max="7445" width="10" style="6" bestFit="1" customWidth="1"/>
    <col min="7446" max="7446" width="5.44140625" style="6" bestFit="1" customWidth="1"/>
    <col min="7447" max="7447" width="9" style="6" bestFit="1" customWidth="1"/>
    <col min="7448" max="7448" width="10" style="6" bestFit="1" customWidth="1"/>
    <col min="7449" max="7449" width="5.44140625" style="6" bestFit="1" customWidth="1"/>
    <col min="7450" max="7450" width="9" style="6" bestFit="1" customWidth="1"/>
    <col min="7451" max="7451" width="10" style="6" bestFit="1" customWidth="1"/>
    <col min="7452" max="7452" width="6.33203125" style="6" bestFit="1" customWidth="1"/>
    <col min="7453" max="7454" width="6.5546875" style="6" bestFit="1" customWidth="1"/>
    <col min="7455" max="7455" width="6.33203125" style="6" bestFit="1" customWidth="1"/>
    <col min="7456" max="7457" width="7" style="6" bestFit="1" customWidth="1"/>
    <col min="7458" max="7459" width="7" style="6" customWidth="1"/>
    <col min="7460" max="7460" width="16.33203125" style="6" bestFit="1" customWidth="1"/>
    <col min="7461" max="7462" width="7" style="6" bestFit="1" customWidth="1"/>
    <col min="7463" max="7463" width="6.5546875" style="6" bestFit="1" customWidth="1"/>
    <col min="7464" max="7464" width="9.6640625" style="6" bestFit="1" customWidth="1"/>
    <col min="7465" max="7467" width="6.5546875" style="6" bestFit="1" customWidth="1"/>
    <col min="7468" max="7469" width="6.109375" style="6" bestFit="1" customWidth="1"/>
    <col min="7470" max="7470" width="5.33203125" style="6" bestFit="1" customWidth="1"/>
    <col min="7471" max="7471" width="6.109375" style="6" bestFit="1" customWidth="1"/>
    <col min="7472" max="7472" width="7.44140625" style="6" bestFit="1" customWidth="1"/>
    <col min="7473" max="7473" width="8.6640625" style="6" bestFit="1" customWidth="1"/>
    <col min="7474" max="7475" width="8.6640625" style="6" customWidth="1"/>
    <col min="7476" max="7476" width="16.33203125" style="6" bestFit="1" customWidth="1"/>
    <col min="7477" max="7477" width="8.6640625" style="6" customWidth="1"/>
    <col min="7478" max="7478" width="8.33203125" style="6" bestFit="1" customWidth="1"/>
    <col min="7479" max="7480" width="9.6640625" style="6" bestFit="1" customWidth="1"/>
    <col min="7481" max="7481" width="6.109375" style="6" bestFit="1" customWidth="1"/>
    <col min="7482" max="7483" width="7.6640625" style="6" bestFit="1" customWidth="1"/>
    <col min="7484" max="7484" width="8.109375" style="6" bestFit="1" customWidth="1"/>
    <col min="7485" max="7485" width="7.6640625" style="6" bestFit="1" customWidth="1"/>
    <col min="7486" max="7486" width="8.109375" style="6" bestFit="1" customWidth="1"/>
    <col min="7487" max="7487" width="6.5546875" style="6" bestFit="1" customWidth="1"/>
    <col min="7488" max="7488" width="5.33203125" style="6" bestFit="1" customWidth="1"/>
    <col min="7489" max="7489" width="8" style="6" bestFit="1" customWidth="1"/>
    <col min="7490" max="7491" width="5.33203125" style="6" customWidth="1"/>
    <col min="7492" max="7492" width="16.33203125" style="6" bestFit="1" customWidth="1"/>
    <col min="7493" max="7493" width="8" style="6" bestFit="1" customWidth="1"/>
    <col min="7494" max="7494" width="6.44140625" style="6" bestFit="1" customWidth="1"/>
    <col min="7495" max="7495" width="5.33203125" style="6" bestFit="1" customWidth="1"/>
    <col min="7496" max="7496" width="8.44140625" style="6" bestFit="1" customWidth="1"/>
    <col min="7497" max="7497" width="6.109375" style="6" bestFit="1" customWidth="1"/>
    <col min="7498" max="7498" width="6.5546875" style="6" bestFit="1" customWidth="1"/>
    <col min="7499" max="7499" width="6.88671875" style="6" bestFit="1" customWidth="1"/>
    <col min="7500" max="7500" width="6.5546875" style="6" customWidth="1"/>
    <col min="7501" max="7501" width="6.5546875" style="6" bestFit="1" customWidth="1"/>
    <col min="7502" max="7502" width="5.44140625" style="6" bestFit="1" customWidth="1"/>
    <col min="7503" max="7503" width="5.88671875" style="6" bestFit="1" customWidth="1"/>
    <col min="7504" max="7504" width="5.33203125" style="6" bestFit="1" customWidth="1"/>
    <col min="7505" max="7505" width="8.6640625" style="6" bestFit="1" customWidth="1"/>
    <col min="7506" max="7506" width="8.6640625" style="6" customWidth="1"/>
    <col min="7507" max="7507" width="11.44140625" style="6"/>
    <col min="7508" max="7508" width="16.33203125" style="6" bestFit="1" customWidth="1"/>
    <col min="7509" max="7509" width="9.6640625" style="6" bestFit="1" customWidth="1"/>
    <col min="7510" max="7510" width="6.109375" style="6" bestFit="1" customWidth="1"/>
    <col min="7511" max="7511" width="8.6640625" style="6" bestFit="1" customWidth="1"/>
    <col min="7512" max="7512" width="9.6640625" style="6" bestFit="1" customWidth="1"/>
    <col min="7513" max="7513" width="6.109375" style="6" bestFit="1" customWidth="1"/>
    <col min="7514" max="7514" width="8.6640625" style="6" bestFit="1" customWidth="1"/>
    <col min="7515" max="7515" width="9.6640625" style="6" bestFit="1" customWidth="1"/>
    <col min="7516" max="7516" width="6.6640625" style="6" bestFit="1" customWidth="1"/>
    <col min="7517" max="7517" width="8.6640625" style="6" bestFit="1" customWidth="1"/>
    <col min="7518" max="7518" width="9.6640625" style="6" bestFit="1" customWidth="1"/>
    <col min="7519" max="7521" width="5.88671875" style="6" bestFit="1" customWidth="1"/>
    <col min="7522" max="7523" width="5.88671875" style="6" customWidth="1"/>
    <col min="7524" max="7524" width="16.33203125" style="6" bestFit="1" customWidth="1"/>
    <col min="7525" max="7525" width="5.88671875" style="6" bestFit="1" customWidth="1"/>
    <col min="7526" max="7529" width="6.5546875" style="6" bestFit="1" customWidth="1"/>
    <col min="7530" max="7530" width="6.109375" style="6" bestFit="1" customWidth="1"/>
    <col min="7531" max="7531" width="7.33203125" style="6" bestFit="1" customWidth="1"/>
    <col min="7532" max="7532" width="6.109375" style="6" bestFit="1" customWidth="1"/>
    <col min="7533" max="7533" width="7.5546875" style="6" bestFit="1" customWidth="1"/>
    <col min="7534" max="7534" width="7.33203125" style="6" bestFit="1" customWidth="1"/>
    <col min="7535" max="7535" width="7" style="6" bestFit="1" customWidth="1"/>
    <col min="7536" max="7536" width="4.6640625" style="6" bestFit="1" customWidth="1"/>
    <col min="7537" max="7537" width="7.6640625" style="6" bestFit="1" customWidth="1"/>
    <col min="7538" max="7538" width="8.5546875" style="6" bestFit="1" customWidth="1"/>
    <col min="7539" max="7539" width="4.6640625" style="6" bestFit="1" customWidth="1"/>
    <col min="7540" max="7540" width="7.6640625" style="6" bestFit="1" customWidth="1"/>
    <col min="7541" max="7541" width="8.5546875" style="6" bestFit="1" customWidth="1"/>
    <col min="7542" max="7542" width="4.6640625" style="6" bestFit="1" customWidth="1"/>
    <col min="7543" max="7543" width="7.6640625" style="6" bestFit="1" customWidth="1"/>
    <col min="7544" max="7544" width="8.5546875" style="6" bestFit="1" customWidth="1"/>
    <col min="7545" max="7545" width="4.6640625" style="6" bestFit="1" customWidth="1"/>
    <col min="7546" max="7546" width="7.6640625" style="6" bestFit="1" customWidth="1"/>
    <col min="7547" max="7547" width="11.44140625" style="6"/>
    <col min="7548" max="7551" width="5.5546875" style="6" bestFit="1" customWidth="1"/>
    <col min="7552" max="7555" width="5.88671875" style="6" bestFit="1" customWidth="1"/>
    <col min="7556" max="7559" width="5.6640625" style="6" bestFit="1" customWidth="1"/>
    <col min="7560" max="7560" width="5.33203125" style="6" bestFit="1" customWidth="1"/>
    <col min="7561" max="7561" width="6.109375" style="6" bestFit="1" customWidth="1"/>
    <col min="7562" max="7562" width="4.109375" style="6" bestFit="1" customWidth="1"/>
    <col min="7563" max="7595" width="11.44140625" style="6"/>
    <col min="7596" max="7599" width="5.33203125" style="6" bestFit="1" customWidth="1"/>
    <col min="7600" max="7603" width="5.5546875" style="6" bestFit="1" customWidth="1"/>
    <col min="7604" max="7607" width="5.44140625" style="6" bestFit="1" customWidth="1"/>
    <col min="7608" max="7657" width="11.44140625" style="6"/>
    <col min="7658" max="7658" width="16.33203125" style="6" bestFit="1" customWidth="1"/>
    <col min="7659" max="7659" width="12.5546875" style="6" bestFit="1" customWidth="1"/>
    <col min="7660" max="7660" width="26.44140625" style="6" bestFit="1" customWidth="1"/>
    <col min="7661" max="7661" width="18.5546875" style="6" bestFit="1" customWidth="1"/>
    <col min="7662" max="7662" width="18.5546875" style="6" customWidth="1"/>
    <col min="7663" max="7663" width="6.6640625" style="6" bestFit="1" customWidth="1"/>
    <col min="7664" max="7664" width="5" style="6" bestFit="1" customWidth="1"/>
    <col min="7665" max="7665" width="7" style="6" bestFit="1" customWidth="1"/>
    <col min="7666" max="7666" width="6.44140625" style="6" bestFit="1" customWidth="1"/>
    <col min="7667" max="7667" width="6.109375" style="6" bestFit="1" customWidth="1"/>
    <col min="7668" max="7668" width="6.5546875" style="6" bestFit="1" customWidth="1"/>
    <col min="7669" max="7669" width="7" style="6" bestFit="1" customWidth="1"/>
    <col min="7670" max="7670" width="9.109375" style="6" bestFit="1" customWidth="1"/>
    <col min="7671" max="7671" width="8.6640625" style="6" bestFit="1" customWidth="1"/>
    <col min="7672" max="7672" width="6.88671875" style="6" bestFit="1" customWidth="1"/>
    <col min="7673" max="7673" width="7.33203125" style="6" bestFit="1" customWidth="1"/>
    <col min="7674" max="7674" width="6.109375" style="6" bestFit="1" customWidth="1"/>
    <col min="7675" max="7675" width="5.33203125" style="6" bestFit="1" customWidth="1"/>
    <col min="7676" max="7676" width="8.33203125" style="6" bestFit="1" customWidth="1"/>
    <col min="7677" max="7677" width="7.88671875" style="6" bestFit="1" customWidth="1"/>
    <col min="7678" max="7678" width="5.88671875" style="6" bestFit="1" customWidth="1"/>
    <col min="7679" max="7679" width="7.88671875" style="6" bestFit="1" customWidth="1"/>
    <col min="7680" max="7680" width="7.44140625" style="6" bestFit="1" customWidth="1"/>
    <col min="7681" max="7681" width="8.5546875" style="6" bestFit="1" customWidth="1"/>
    <col min="7682" max="7683" width="8.5546875" style="6" customWidth="1"/>
    <col min="7684" max="7684" width="16.33203125" style="6" bestFit="1" customWidth="1"/>
    <col min="7685" max="7686" width="8.109375" style="6" bestFit="1" customWidth="1"/>
    <col min="7687" max="7687" width="6.5546875" style="6" bestFit="1" customWidth="1"/>
    <col min="7688" max="7688" width="7.5546875" style="6" bestFit="1" customWidth="1"/>
    <col min="7689" max="7689" width="7.33203125" style="6" bestFit="1" customWidth="1"/>
    <col min="7690" max="7690" width="5.33203125" style="6" bestFit="1" customWidth="1"/>
    <col min="7691" max="7691" width="5.5546875" style="6" bestFit="1" customWidth="1"/>
    <col min="7692" max="7693" width="5.44140625" style="6" bestFit="1" customWidth="1"/>
    <col min="7694" max="7694" width="9" style="6" bestFit="1" customWidth="1"/>
    <col min="7695" max="7695" width="10" style="6" bestFit="1" customWidth="1"/>
    <col min="7696" max="7696" width="6.109375" style="6" bestFit="1" customWidth="1"/>
    <col min="7697" max="7697" width="9" style="6" bestFit="1" customWidth="1"/>
    <col min="7698" max="7699" width="9" style="6" customWidth="1"/>
    <col min="7700" max="7700" width="16.33203125" style="6" bestFit="1" customWidth="1"/>
    <col min="7701" max="7701" width="10" style="6" bestFit="1" customWidth="1"/>
    <col min="7702" max="7702" width="5.44140625" style="6" bestFit="1" customWidth="1"/>
    <col min="7703" max="7703" width="9" style="6" bestFit="1" customWidth="1"/>
    <col min="7704" max="7704" width="10" style="6" bestFit="1" customWidth="1"/>
    <col min="7705" max="7705" width="5.44140625" style="6" bestFit="1" customWidth="1"/>
    <col min="7706" max="7706" width="9" style="6" bestFit="1" customWidth="1"/>
    <col min="7707" max="7707" width="10" style="6" bestFit="1" customWidth="1"/>
    <col min="7708" max="7708" width="6.33203125" style="6" bestFit="1" customWidth="1"/>
    <col min="7709" max="7710" width="6.5546875" style="6" bestFit="1" customWidth="1"/>
    <col min="7711" max="7711" width="6.33203125" style="6" bestFit="1" customWidth="1"/>
    <col min="7712" max="7713" width="7" style="6" bestFit="1" customWidth="1"/>
    <col min="7714" max="7715" width="7" style="6" customWidth="1"/>
    <col min="7716" max="7716" width="16.33203125" style="6" bestFit="1" customWidth="1"/>
    <col min="7717" max="7718" width="7" style="6" bestFit="1" customWidth="1"/>
    <col min="7719" max="7719" width="6.5546875" style="6" bestFit="1" customWidth="1"/>
    <col min="7720" max="7720" width="9.6640625" style="6" bestFit="1" customWidth="1"/>
    <col min="7721" max="7723" width="6.5546875" style="6" bestFit="1" customWidth="1"/>
    <col min="7724" max="7725" width="6.109375" style="6" bestFit="1" customWidth="1"/>
    <col min="7726" max="7726" width="5.33203125" style="6" bestFit="1" customWidth="1"/>
    <col min="7727" max="7727" width="6.109375" style="6" bestFit="1" customWidth="1"/>
    <col min="7728" max="7728" width="7.44140625" style="6" bestFit="1" customWidth="1"/>
    <col min="7729" max="7729" width="8.6640625" style="6" bestFit="1" customWidth="1"/>
    <col min="7730" max="7731" width="8.6640625" style="6" customWidth="1"/>
    <col min="7732" max="7732" width="16.33203125" style="6" bestFit="1" customWidth="1"/>
    <col min="7733" max="7733" width="8.6640625" style="6" customWidth="1"/>
    <col min="7734" max="7734" width="8.33203125" style="6" bestFit="1" customWidth="1"/>
    <col min="7735" max="7736" width="9.6640625" style="6" bestFit="1" customWidth="1"/>
    <col min="7737" max="7737" width="6.109375" style="6" bestFit="1" customWidth="1"/>
    <col min="7738" max="7739" width="7.6640625" style="6" bestFit="1" customWidth="1"/>
    <col min="7740" max="7740" width="8.109375" style="6" bestFit="1" customWidth="1"/>
    <col min="7741" max="7741" width="7.6640625" style="6" bestFit="1" customWidth="1"/>
    <col min="7742" max="7742" width="8.109375" style="6" bestFit="1" customWidth="1"/>
    <col min="7743" max="7743" width="6.5546875" style="6" bestFit="1" customWidth="1"/>
    <col min="7744" max="7744" width="5.33203125" style="6" bestFit="1" customWidth="1"/>
    <col min="7745" max="7745" width="8" style="6" bestFit="1" customWidth="1"/>
    <col min="7746" max="7747" width="5.33203125" style="6" customWidth="1"/>
    <col min="7748" max="7748" width="16.33203125" style="6" bestFit="1" customWidth="1"/>
    <col min="7749" max="7749" width="8" style="6" bestFit="1" customWidth="1"/>
    <col min="7750" max="7750" width="6.44140625" style="6" bestFit="1" customWidth="1"/>
    <col min="7751" max="7751" width="5.33203125" style="6" bestFit="1" customWidth="1"/>
    <col min="7752" max="7752" width="8.44140625" style="6" bestFit="1" customWidth="1"/>
    <col min="7753" max="7753" width="6.109375" style="6" bestFit="1" customWidth="1"/>
    <col min="7754" max="7754" width="6.5546875" style="6" bestFit="1" customWidth="1"/>
    <col min="7755" max="7755" width="6.88671875" style="6" bestFit="1" customWidth="1"/>
    <col min="7756" max="7756" width="6.5546875" style="6" customWidth="1"/>
    <col min="7757" max="7757" width="6.5546875" style="6" bestFit="1" customWidth="1"/>
    <col min="7758" max="7758" width="5.44140625" style="6" bestFit="1" customWidth="1"/>
    <col min="7759" max="7759" width="5.88671875" style="6" bestFit="1" customWidth="1"/>
    <col min="7760" max="7760" width="5.33203125" style="6" bestFit="1" customWidth="1"/>
    <col min="7761" max="7761" width="8.6640625" style="6" bestFit="1" customWidth="1"/>
    <col min="7762" max="7762" width="8.6640625" style="6" customWidth="1"/>
    <col min="7763" max="7763" width="11.44140625" style="6"/>
    <col min="7764" max="7764" width="16.33203125" style="6" bestFit="1" customWidth="1"/>
    <col min="7765" max="7765" width="9.6640625" style="6" bestFit="1" customWidth="1"/>
    <col min="7766" max="7766" width="6.109375" style="6" bestFit="1" customWidth="1"/>
    <col min="7767" max="7767" width="8.6640625" style="6" bestFit="1" customWidth="1"/>
    <col min="7768" max="7768" width="9.6640625" style="6" bestFit="1" customWidth="1"/>
    <col min="7769" max="7769" width="6.109375" style="6" bestFit="1" customWidth="1"/>
    <col min="7770" max="7770" width="8.6640625" style="6" bestFit="1" customWidth="1"/>
    <col min="7771" max="7771" width="9.6640625" style="6" bestFit="1" customWidth="1"/>
    <col min="7772" max="7772" width="6.6640625" style="6" bestFit="1" customWidth="1"/>
    <col min="7773" max="7773" width="8.6640625" style="6" bestFit="1" customWidth="1"/>
    <col min="7774" max="7774" width="9.6640625" style="6" bestFit="1" customWidth="1"/>
    <col min="7775" max="7777" width="5.88671875" style="6" bestFit="1" customWidth="1"/>
    <col min="7778" max="7779" width="5.88671875" style="6" customWidth="1"/>
    <col min="7780" max="7780" width="16.33203125" style="6" bestFit="1" customWidth="1"/>
    <col min="7781" max="7781" width="5.88671875" style="6" bestFit="1" customWidth="1"/>
    <col min="7782" max="7785" width="6.5546875" style="6" bestFit="1" customWidth="1"/>
    <col min="7786" max="7786" width="6.109375" style="6" bestFit="1" customWidth="1"/>
    <col min="7787" max="7787" width="7.33203125" style="6" bestFit="1" customWidth="1"/>
    <col min="7788" max="7788" width="6.109375" style="6" bestFit="1" customWidth="1"/>
    <col min="7789" max="7789" width="7.5546875" style="6" bestFit="1" customWidth="1"/>
    <col min="7790" max="7790" width="7.33203125" style="6" bestFit="1" customWidth="1"/>
    <col min="7791" max="7791" width="7" style="6" bestFit="1" customWidth="1"/>
    <col min="7792" max="7792" width="4.6640625" style="6" bestFit="1" customWidth="1"/>
    <col min="7793" max="7793" width="7.6640625" style="6" bestFit="1" customWidth="1"/>
    <col min="7794" max="7794" width="8.5546875" style="6" bestFit="1" customWidth="1"/>
    <col min="7795" max="7795" width="4.6640625" style="6" bestFit="1" customWidth="1"/>
    <col min="7796" max="7796" width="7.6640625" style="6" bestFit="1" customWidth="1"/>
    <col min="7797" max="7797" width="8.5546875" style="6" bestFit="1" customWidth="1"/>
    <col min="7798" max="7798" width="4.6640625" style="6" bestFit="1" customWidth="1"/>
    <col min="7799" max="7799" width="7.6640625" style="6" bestFit="1" customWidth="1"/>
    <col min="7800" max="7800" width="8.5546875" style="6" bestFit="1" customWidth="1"/>
    <col min="7801" max="7801" width="4.6640625" style="6" bestFit="1" customWidth="1"/>
    <col min="7802" max="7802" width="7.6640625" style="6" bestFit="1" customWidth="1"/>
    <col min="7803" max="7803" width="11.44140625" style="6"/>
    <col min="7804" max="7807" width="5.5546875" style="6" bestFit="1" customWidth="1"/>
    <col min="7808" max="7811" width="5.88671875" style="6" bestFit="1" customWidth="1"/>
    <col min="7812" max="7815" width="5.6640625" style="6" bestFit="1" customWidth="1"/>
    <col min="7816" max="7816" width="5.33203125" style="6" bestFit="1" customWidth="1"/>
    <col min="7817" max="7817" width="6.109375" style="6" bestFit="1" customWidth="1"/>
    <col min="7818" max="7818" width="4.109375" style="6" bestFit="1" customWidth="1"/>
    <col min="7819" max="7851" width="11.44140625" style="6"/>
    <col min="7852" max="7855" width="5.33203125" style="6" bestFit="1" customWidth="1"/>
    <col min="7856" max="7859" width="5.5546875" style="6" bestFit="1" customWidth="1"/>
    <col min="7860" max="7863" width="5.44140625" style="6" bestFit="1" customWidth="1"/>
    <col min="7864" max="7913" width="11.44140625" style="6"/>
    <col min="7914" max="7914" width="16.33203125" style="6" bestFit="1" customWidth="1"/>
    <col min="7915" max="7915" width="12.5546875" style="6" bestFit="1" customWidth="1"/>
    <col min="7916" max="7916" width="26.44140625" style="6" bestFit="1" customWidth="1"/>
    <col min="7917" max="7917" width="18.5546875" style="6" bestFit="1" customWidth="1"/>
    <col min="7918" max="7918" width="18.5546875" style="6" customWidth="1"/>
    <col min="7919" max="7919" width="6.6640625" style="6" bestFit="1" customWidth="1"/>
    <col min="7920" max="7920" width="5" style="6" bestFit="1" customWidth="1"/>
    <col min="7921" max="7921" width="7" style="6" bestFit="1" customWidth="1"/>
    <col min="7922" max="7922" width="6.44140625" style="6" bestFit="1" customWidth="1"/>
    <col min="7923" max="7923" width="6.109375" style="6" bestFit="1" customWidth="1"/>
    <col min="7924" max="7924" width="6.5546875" style="6" bestFit="1" customWidth="1"/>
    <col min="7925" max="7925" width="7" style="6" bestFit="1" customWidth="1"/>
    <col min="7926" max="7926" width="9.109375" style="6" bestFit="1" customWidth="1"/>
    <col min="7927" max="7927" width="8.6640625" style="6" bestFit="1" customWidth="1"/>
    <col min="7928" max="7928" width="6.88671875" style="6" bestFit="1" customWidth="1"/>
    <col min="7929" max="7929" width="7.33203125" style="6" bestFit="1" customWidth="1"/>
    <col min="7930" max="7930" width="6.109375" style="6" bestFit="1" customWidth="1"/>
    <col min="7931" max="7931" width="5.33203125" style="6" bestFit="1" customWidth="1"/>
    <col min="7932" max="7932" width="8.33203125" style="6" bestFit="1" customWidth="1"/>
    <col min="7933" max="7933" width="7.88671875" style="6" bestFit="1" customWidth="1"/>
    <col min="7934" max="7934" width="5.88671875" style="6" bestFit="1" customWidth="1"/>
    <col min="7935" max="7935" width="7.88671875" style="6" bestFit="1" customWidth="1"/>
    <col min="7936" max="7936" width="7.44140625" style="6" bestFit="1" customWidth="1"/>
    <col min="7937" max="7937" width="8.5546875" style="6" bestFit="1" customWidth="1"/>
    <col min="7938" max="7939" width="8.5546875" style="6" customWidth="1"/>
    <col min="7940" max="7940" width="16.33203125" style="6" bestFit="1" customWidth="1"/>
    <col min="7941" max="7942" width="8.109375" style="6" bestFit="1" customWidth="1"/>
    <col min="7943" max="7943" width="6.5546875" style="6" bestFit="1" customWidth="1"/>
    <col min="7944" max="7944" width="7.5546875" style="6" bestFit="1" customWidth="1"/>
    <col min="7945" max="7945" width="7.33203125" style="6" bestFit="1" customWidth="1"/>
    <col min="7946" max="7946" width="5.33203125" style="6" bestFit="1" customWidth="1"/>
    <col min="7947" max="7947" width="5.5546875" style="6" bestFit="1" customWidth="1"/>
    <col min="7948" max="7949" width="5.44140625" style="6" bestFit="1" customWidth="1"/>
    <col min="7950" max="7950" width="9" style="6" bestFit="1" customWidth="1"/>
    <col min="7951" max="7951" width="10" style="6" bestFit="1" customWidth="1"/>
    <col min="7952" max="7952" width="6.109375" style="6" bestFit="1" customWidth="1"/>
    <col min="7953" max="7953" width="9" style="6" bestFit="1" customWidth="1"/>
    <col min="7954" max="7955" width="9" style="6" customWidth="1"/>
    <col min="7956" max="7956" width="16.33203125" style="6" bestFit="1" customWidth="1"/>
    <col min="7957" max="7957" width="10" style="6" bestFit="1" customWidth="1"/>
    <col min="7958" max="7958" width="5.44140625" style="6" bestFit="1" customWidth="1"/>
    <col min="7959" max="7959" width="9" style="6" bestFit="1" customWidth="1"/>
    <col min="7960" max="7960" width="10" style="6" bestFit="1" customWidth="1"/>
    <col min="7961" max="7961" width="5.44140625" style="6" bestFit="1" customWidth="1"/>
    <col min="7962" max="7962" width="9" style="6" bestFit="1" customWidth="1"/>
    <col min="7963" max="7963" width="10" style="6" bestFit="1" customWidth="1"/>
    <col min="7964" max="7964" width="6.33203125" style="6" bestFit="1" customWidth="1"/>
    <col min="7965" max="7966" width="6.5546875" style="6" bestFit="1" customWidth="1"/>
    <col min="7967" max="7967" width="6.33203125" style="6" bestFit="1" customWidth="1"/>
    <col min="7968" max="7969" width="7" style="6" bestFit="1" customWidth="1"/>
    <col min="7970" max="7971" width="7" style="6" customWidth="1"/>
    <col min="7972" max="7972" width="16.33203125" style="6" bestFit="1" customWidth="1"/>
    <col min="7973" max="7974" width="7" style="6" bestFit="1" customWidth="1"/>
    <col min="7975" max="7975" width="6.5546875" style="6" bestFit="1" customWidth="1"/>
    <col min="7976" max="7976" width="9.6640625" style="6" bestFit="1" customWidth="1"/>
    <col min="7977" max="7979" width="6.5546875" style="6" bestFit="1" customWidth="1"/>
    <col min="7980" max="7981" width="6.109375" style="6" bestFit="1" customWidth="1"/>
    <col min="7982" max="7982" width="5.33203125" style="6" bestFit="1" customWidth="1"/>
    <col min="7983" max="7983" width="6.109375" style="6" bestFit="1" customWidth="1"/>
    <col min="7984" max="7984" width="7.44140625" style="6" bestFit="1" customWidth="1"/>
    <col min="7985" max="7985" width="8.6640625" style="6" bestFit="1" customWidth="1"/>
    <col min="7986" max="7987" width="8.6640625" style="6" customWidth="1"/>
    <col min="7988" max="7988" width="16.33203125" style="6" bestFit="1" customWidth="1"/>
    <col min="7989" max="7989" width="8.6640625" style="6" customWidth="1"/>
    <col min="7990" max="7990" width="8.33203125" style="6" bestFit="1" customWidth="1"/>
    <col min="7991" max="7992" width="9.6640625" style="6" bestFit="1" customWidth="1"/>
    <col min="7993" max="7993" width="6.109375" style="6" bestFit="1" customWidth="1"/>
    <col min="7994" max="7995" width="7.6640625" style="6" bestFit="1" customWidth="1"/>
    <col min="7996" max="7996" width="8.109375" style="6" bestFit="1" customWidth="1"/>
    <col min="7997" max="7997" width="7.6640625" style="6" bestFit="1" customWidth="1"/>
    <col min="7998" max="7998" width="8.109375" style="6" bestFit="1" customWidth="1"/>
    <col min="7999" max="7999" width="6.5546875" style="6" bestFit="1" customWidth="1"/>
    <col min="8000" max="8000" width="5.33203125" style="6" bestFit="1" customWidth="1"/>
    <col min="8001" max="8001" width="8" style="6" bestFit="1" customWidth="1"/>
    <col min="8002" max="8003" width="5.33203125" style="6" customWidth="1"/>
    <col min="8004" max="8004" width="16.33203125" style="6" bestFit="1" customWidth="1"/>
    <col min="8005" max="8005" width="8" style="6" bestFit="1" customWidth="1"/>
    <col min="8006" max="8006" width="6.44140625" style="6" bestFit="1" customWidth="1"/>
    <col min="8007" max="8007" width="5.33203125" style="6" bestFit="1" customWidth="1"/>
    <col min="8008" max="8008" width="8.44140625" style="6" bestFit="1" customWidth="1"/>
    <col min="8009" max="8009" width="6.109375" style="6" bestFit="1" customWidth="1"/>
    <col min="8010" max="8010" width="6.5546875" style="6" bestFit="1" customWidth="1"/>
    <col min="8011" max="8011" width="6.88671875" style="6" bestFit="1" customWidth="1"/>
    <col min="8012" max="8012" width="6.5546875" style="6" customWidth="1"/>
    <col min="8013" max="8013" width="6.5546875" style="6" bestFit="1" customWidth="1"/>
    <col min="8014" max="8014" width="5.44140625" style="6" bestFit="1" customWidth="1"/>
    <col min="8015" max="8015" width="5.88671875" style="6" bestFit="1" customWidth="1"/>
    <col min="8016" max="8016" width="5.33203125" style="6" bestFit="1" customWidth="1"/>
    <col min="8017" max="8017" width="8.6640625" style="6" bestFit="1" customWidth="1"/>
    <col min="8018" max="8018" width="8.6640625" style="6" customWidth="1"/>
    <col min="8019" max="8019" width="11.44140625" style="6"/>
    <col min="8020" max="8020" width="16.33203125" style="6" bestFit="1" customWidth="1"/>
    <col min="8021" max="8021" width="9.6640625" style="6" bestFit="1" customWidth="1"/>
    <col min="8022" max="8022" width="6.109375" style="6" bestFit="1" customWidth="1"/>
    <col min="8023" max="8023" width="8.6640625" style="6" bestFit="1" customWidth="1"/>
    <col min="8024" max="8024" width="9.6640625" style="6" bestFit="1" customWidth="1"/>
    <col min="8025" max="8025" width="6.109375" style="6" bestFit="1" customWidth="1"/>
    <col min="8026" max="8026" width="8.6640625" style="6" bestFit="1" customWidth="1"/>
    <col min="8027" max="8027" width="9.6640625" style="6" bestFit="1" customWidth="1"/>
    <col min="8028" max="8028" width="6.6640625" style="6" bestFit="1" customWidth="1"/>
    <col min="8029" max="8029" width="8.6640625" style="6" bestFit="1" customWidth="1"/>
    <col min="8030" max="8030" width="9.6640625" style="6" bestFit="1" customWidth="1"/>
    <col min="8031" max="8033" width="5.88671875" style="6" bestFit="1" customWidth="1"/>
    <col min="8034" max="8035" width="5.88671875" style="6" customWidth="1"/>
    <col min="8036" max="8036" width="16.33203125" style="6" bestFit="1" customWidth="1"/>
    <col min="8037" max="8037" width="5.88671875" style="6" bestFit="1" customWidth="1"/>
    <col min="8038" max="8041" width="6.5546875" style="6" bestFit="1" customWidth="1"/>
    <col min="8042" max="8042" width="6.109375" style="6" bestFit="1" customWidth="1"/>
    <col min="8043" max="8043" width="7.33203125" style="6" bestFit="1" customWidth="1"/>
    <col min="8044" max="8044" width="6.109375" style="6" bestFit="1" customWidth="1"/>
    <col min="8045" max="8045" width="7.5546875" style="6" bestFit="1" customWidth="1"/>
    <col min="8046" max="8046" width="7.33203125" style="6" bestFit="1" customWidth="1"/>
    <col min="8047" max="8047" width="7" style="6" bestFit="1" customWidth="1"/>
    <col min="8048" max="8048" width="4.6640625" style="6" bestFit="1" customWidth="1"/>
    <col min="8049" max="8049" width="7.6640625" style="6" bestFit="1" customWidth="1"/>
    <col min="8050" max="8050" width="8.5546875" style="6" bestFit="1" customWidth="1"/>
    <col min="8051" max="8051" width="4.6640625" style="6" bestFit="1" customWidth="1"/>
    <col min="8052" max="8052" width="7.6640625" style="6" bestFit="1" customWidth="1"/>
    <col min="8053" max="8053" width="8.5546875" style="6" bestFit="1" customWidth="1"/>
    <col min="8054" max="8054" width="4.6640625" style="6" bestFit="1" customWidth="1"/>
    <col min="8055" max="8055" width="7.6640625" style="6" bestFit="1" customWidth="1"/>
    <col min="8056" max="8056" width="8.5546875" style="6" bestFit="1" customWidth="1"/>
    <col min="8057" max="8057" width="4.6640625" style="6" bestFit="1" customWidth="1"/>
    <col min="8058" max="8058" width="7.6640625" style="6" bestFit="1" customWidth="1"/>
    <col min="8059" max="8059" width="11.44140625" style="6"/>
    <col min="8060" max="8063" width="5.5546875" style="6" bestFit="1" customWidth="1"/>
    <col min="8064" max="8067" width="5.88671875" style="6" bestFit="1" customWidth="1"/>
    <col min="8068" max="8071" width="5.6640625" style="6" bestFit="1" customWidth="1"/>
    <col min="8072" max="8072" width="5.33203125" style="6" bestFit="1" customWidth="1"/>
    <col min="8073" max="8073" width="6.109375" style="6" bestFit="1" customWidth="1"/>
    <col min="8074" max="8074" width="4.109375" style="6" bestFit="1" customWidth="1"/>
    <col min="8075" max="8107" width="11.44140625" style="6"/>
    <col min="8108" max="8111" width="5.33203125" style="6" bestFit="1" customWidth="1"/>
    <col min="8112" max="8115" width="5.5546875" style="6" bestFit="1" customWidth="1"/>
    <col min="8116" max="8119" width="5.44140625" style="6" bestFit="1" customWidth="1"/>
    <col min="8120" max="8169" width="11.44140625" style="6"/>
    <col min="8170" max="8170" width="16.33203125" style="6" bestFit="1" customWidth="1"/>
    <col min="8171" max="8171" width="12.5546875" style="6" bestFit="1" customWidth="1"/>
    <col min="8172" max="8172" width="26.44140625" style="6" bestFit="1" customWidth="1"/>
    <col min="8173" max="8173" width="18.5546875" style="6" bestFit="1" customWidth="1"/>
    <col min="8174" max="8174" width="18.5546875" style="6" customWidth="1"/>
    <col min="8175" max="8175" width="6.6640625" style="6" bestFit="1" customWidth="1"/>
    <col min="8176" max="8176" width="5" style="6" bestFit="1" customWidth="1"/>
    <col min="8177" max="8177" width="7" style="6" bestFit="1" customWidth="1"/>
    <col min="8178" max="8178" width="6.44140625" style="6" bestFit="1" customWidth="1"/>
    <col min="8179" max="8179" width="6.109375" style="6" bestFit="1" customWidth="1"/>
    <col min="8180" max="8180" width="6.5546875" style="6" bestFit="1" customWidth="1"/>
    <col min="8181" max="8181" width="7" style="6" bestFit="1" customWidth="1"/>
    <col min="8182" max="8182" width="9.109375" style="6" bestFit="1" customWidth="1"/>
    <col min="8183" max="8183" width="8.6640625" style="6" bestFit="1" customWidth="1"/>
    <col min="8184" max="8184" width="6.88671875" style="6" bestFit="1" customWidth="1"/>
    <col min="8185" max="8185" width="7.33203125" style="6" bestFit="1" customWidth="1"/>
    <col min="8186" max="8186" width="6.109375" style="6" bestFit="1" customWidth="1"/>
    <col min="8187" max="8187" width="5.33203125" style="6" bestFit="1" customWidth="1"/>
    <col min="8188" max="8188" width="8.33203125" style="6" bestFit="1" customWidth="1"/>
    <col min="8189" max="8189" width="7.88671875" style="6" bestFit="1" customWidth="1"/>
    <col min="8190" max="8190" width="5.88671875" style="6" bestFit="1" customWidth="1"/>
    <col min="8191" max="8191" width="7.88671875" style="6" bestFit="1" customWidth="1"/>
    <col min="8192" max="8192" width="7.44140625" style="6" bestFit="1" customWidth="1"/>
    <col min="8193" max="8193" width="8.5546875" style="6" bestFit="1" customWidth="1"/>
    <col min="8194" max="8195" width="8.5546875" style="6" customWidth="1"/>
    <col min="8196" max="8196" width="16.33203125" style="6" bestFit="1" customWidth="1"/>
    <col min="8197" max="8198" width="8.109375" style="6" bestFit="1" customWidth="1"/>
    <col min="8199" max="8199" width="6.5546875" style="6" bestFit="1" customWidth="1"/>
    <col min="8200" max="8200" width="7.5546875" style="6" bestFit="1" customWidth="1"/>
    <col min="8201" max="8201" width="7.33203125" style="6" bestFit="1" customWidth="1"/>
    <col min="8202" max="8202" width="5.33203125" style="6" bestFit="1" customWidth="1"/>
    <col min="8203" max="8203" width="5.5546875" style="6" bestFit="1" customWidth="1"/>
    <col min="8204" max="8205" width="5.44140625" style="6" bestFit="1" customWidth="1"/>
    <col min="8206" max="8206" width="9" style="6" bestFit="1" customWidth="1"/>
    <col min="8207" max="8207" width="10" style="6" bestFit="1" customWidth="1"/>
    <col min="8208" max="8208" width="6.109375" style="6" bestFit="1" customWidth="1"/>
    <col min="8209" max="8209" width="9" style="6" bestFit="1" customWidth="1"/>
    <col min="8210" max="8211" width="9" style="6" customWidth="1"/>
    <col min="8212" max="8212" width="16.33203125" style="6" bestFit="1" customWidth="1"/>
    <col min="8213" max="8213" width="10" style="6" bestFit="1" customWidth="1"/>
    <col min="8214" max="8214" width="5.44140625" style="6" bestFit="1" customWidth="1"/>
    <col min="8215" max="8215" width="9" style="6" bestFit="1" customWidth="1"/>
    <col min="8216" max="8216" width="10" style="6" bestFit="1" customWidth="1"/>
    <col min="8217" max="8217" width="5.44140625" style="6" bestFit="1" customWidth="1"/>
    <col min="8218" max="8218" width="9" style="6" bestFit="1" customWidth="1"/>
    <col min="8219" max="8219" width="10" style="6" bestFit="1" customWidth="1"/>
    <col min="8220" max="8220" width="6.33203125" style="6" bestFit="1" customWidth="1"/>
    <col min="8221" max="8222" width="6.5546875" style="6" bestFit="1" customWidth="1"/>
    <col min="8223" max="8223" width="6.33203125" style="6" bestFit="1" customWidth="1"/>
    <col min="8224" max="8225" width="7" style="6" bestFit="1" customWidth="1"/>
    <col min="8226" max="8227" width="7" style="6" customWidth="1"/>
    <col min="8228" max="8228" width="16.33203125" style="6" bestFit="1" customWidth="1"/>
    <col min="8229" max="8230" width="7" style="6" bestFit="1" customWidth="1"/>
    <col min="8231" max="8231" width="6.5546875" style="6" bestFit="1" customWidth="1"/>
    <col min="8232" max="8232" width="9.6640625" style="6" bestFit="1" customWidth="1"/>
    <col min="8233" max="8235" width="6.5546875" style="6" bestFit="1" customWidth="1"/>
    <col min="8236" max="8237" width="6.109375" style="6" bestFit="1" customWidth="1"/>
    <col min="8238" max="8238" width="5.33203125" style="6" bestFit="1" customWidth="1"/>
    <col min="8239" max="8239" width="6.109375" style="6" bestFit="1" customWidth="1"/>
    <col min="8240" max="8240" width="7.44140625" style="6" bestFit="1" customWidth="1"/>
    <col min="8241" max="8241" width="8.6640625" style="6" bestFit="1" customWidth="1"/>
    <col min="8242" max="8243" width="8.6640625" style="6" customWidth="1"/>
    <col min="8244" max="8244" width="16.33203125" style="6" bestFit="1" customWidth="1"/>
    <col min="8245" max="8245" width="8.6640625" style="6" customWidth="1"/>
    <col min="8246" max="8246" width="8.33203125" style="6" bestFit="1" customWidth="1"/>
    <col min="8247" max="8248" width="9.6640625" style="6" bestFit="1" customWidth="1"/>
    <col min="8249" max="8249" width="6.109375" style="6" bestFit="1" customWidth="1"/>
    <col min="8250" max="8251" width="7.6640625" style="6" bestFit="1" customWidth="1"/>
    <col min="8252" max="8252" width="8.109375" style="6" bestFit="1" customWidth="1"/>
    <col min="8253" max="8253" width="7.6640625" style="6" bestFit="1" customWidth="1"/>
    <col min="8254" max="8254" width="8.109375" style="6" bestFit="1" customWidth="1"/>
    <col min="8255" max="8255" width="6.5546875" style="6" bestFit="1" customWidth="1"/>
    <col min="8256" max="8256" width="5.33203125" style="6" bestFit="1" customWidth="1"/>
    <col min="8257" max="8257" width="8" style="6" bestFit="1" customWidth="1"/>
    <col min="8258" max="8259" width="5.33203125" style="6" customWidth="1"/>
    <col min="8260" max="8260" width="16.33203125" style="6" bestFit="1" customWidth="1"/>
    <col min="8261" max="8261" width="8" style="6" bestFit="1" customWidth="1"/>
    <col min="8262" max="8262" width="6.44140625" style="6" bestFit="1" customWidth="1"/>
    <col min="8263" max="8263" width="5.33203125" style="6" bestFit="1" customWidth="1"/>
    <col min="8264" max="8264" width="8.44140625" style="6" bestFit="1" customWidth="1"/>
    <col min="8265" max="8265" width="6.109375" style="6" bestFit="1" customWidth="1"/>
    <col min="8266" max="8266" width="6.5546875" style="6" bestFit="1" customWidth="1"/>
    <col min="8267" max="8267" width="6.88671875" style="6" bestFit="1" customWidth="1"/>
    <col min="8268" max="8268" width="6.5546875" style="6" customWidth="1"/>
    <col min="8269" max="8269" width="6.5546875" style="6" bestFit="1" customWidth="1"/>
    <col min="8270" max="8270" width="5.44140625" style="6" bestFit="1" customWidth="1"/>
    <col min="8271" max="8271" width="5.88671875" style="6" bestFit="1" customWidth="1"/>
    <col min="8272" max="8272" width="5.33203125" style="6" bestFit="1" customWidth="1"/>
    <col min="8273" max="8273" width="8.6640625" style="6" bestFit="1" customWidth="1"/>
    <col min="8274" max="8274" width="8.6640625" style="6" customWidth="1"/>
    <col min="8275" max="8275" width="11.44140625" style="6"/>
    <col min="8276" max="8276" width="16.33203125" style="6" bestFit="1" customWidth="1"/>
    <col min="8277" max="8277" width="9.6640625" style="6" bestFit="1" customWidth="1"/>
    <col min="8278" max="8278" width="6.109375" style="6" bestFit="1" customWidth="1"/>
    <col min="8279" max="8279" width="8.6640625" style="6" bestFit="1" customWidth="1"/>
    <col min="8280" max="8280" width="9.6640625" style="6" bestFit="1" customWidth="1"/>
    <col min="8281" max="8281" width="6.109375" style="6" bestFit="1" customWidth="1"/>
    <col min="8282" max="8282" width="8.6640625" style="6" bestFit="1" customWidth="1"/>
    <col min="8283" max="8283" width="9.6640625" style="6" bestFit="1" customWidth="1"/>
    <col min="8284" max="8284" width="6.6640625" style="6" bestFit="1" customWidth="1"/>
    <col min="8285" max="8285" width="8.6640625" style="6" bestFit="1" customWidth="1"/>
    <col min="8286" max="8286" width="9.6640625" style="6" bestFit="1" customWidth="1"/>
    <col min="8287" max="8289" width="5.88671875" style="6" bestFit="1" customWidth="1"/>
    <col min="8290" max="8291" width="5.88671875" style="6" customWidth="1"/>
    <col min="8292" max="8292" width="16.33203125" style="6" bestFit="1" customWidth="1"/>
    <col min="8293" max="8293" width="5.88671875" style="6" bestFit="1" customWidth="1"/>
    <col min="8294" max="8297" width="6.5546875" style="6" bestFit="1" customWidth="1"/>
    <col min="8298" max="8298" width="6.109375" style="6" bestFit="1" customWidth="1"/>
    <col min="8299" max="8299" width="7.33203125" style="6" bestFit="1" customWidth="1"/>
    <col min="8300" max="8300" width="6.109375" style="6" bestFit="1" customWidth="1"/>
    <col min="8301" max="8301" width="7.5546875" style="6" bestFit="1" customWidth="1"/>
    <col min="8302" max="8302" width="7.33203125" style="6" bestFit="1" customWidth="1"/>
    <col min="8303" max="8303" width="7" style="6" bestFit="1" customWidth="1"/>
    <col min="8304" max="8304" width="4.6640625" style="6" bestFit="1" customWidth="1"/>
    <col min="8305" max="8305" width="7.6640625" style="6" bestFit="1" customWidth="1"/>
    <col min="8306" max="8306" width="8.5546875" style="6" bestFit="1" customWidth="1"/>
    <col min="8307" max="8307" width="4.6640625" style="6" bestFit="1" customWidth="1"/>
    <col min="8308" max="8308" width="7.6640625" style="6" bestFit="1" customWidth="1"/>
    <col min="8309" max="8309" width="8.5546875" style="6" bestFit="1" customWidth="1"/>
    <col min="8310" max="8310" width="4.6640625" style="6" bestFit="1" customWidth="1"/>
    <col min="8311" max="8311" width="7.6640625" style="6" bestFit="1" customWidth="1"/>
    <col min="8312" max="8312" width="8.5546875" style="6" bestFit="1" customWidth="1"/>
    <col min="8313" max="8313" width="4.6640625" style="6" bestFit="1" customWidth="1"/>
    <col min="8314" max="8314" width="7.6640625" style="6" bestFit="1" customWidth="1"/>
    <col min="8315" max="8315" width="11.44140625" style="6"/>
    <col min="8316" max="8319" width="5.5546875" style="6" bestFit="1" customWidth="1"/>
    <col min="8320" max="8323" width="5.88671875" style="6" bestFit="1" customWidth="1"/>
    <col min="8324" max="8327" width="5.6640625" style="6" bestFit="1" customWidth="1"/>
    <col min="8328" max="8328" width="5.33203125" style="6" bestFit="1" customWidth="1"/>
    <col min="8329" max="8329" width="6.109375" style="6" bestFit="1" customWidth="1"/>
    <col min="8330" max="8330" width="4.109375" style="6" bestFit="1" customWidth="1"/>
    <col min="8331" max="8363" width="11.44140625" style="6"/>
    <col min="8364" max="8367" width="5.33203125" style="6" bestFit="1" customWidth="1"/>
    <col min="8368" max="8371" width="5.5546875" style="6" bestFit="1" customWidth="1"/>
    <col min="8372" max="8375" width="5.44140625" style="6" bestFit="1" customWidth="1"/>
    <col min="8376" max="8425" width="11.44140625" style="6"/>
    <col min="8426" max="8426" width="16.33203125" style="6" bestFit="1" customWidth="1"/>
    <col min="8427" max="8427" width="12.5546875" style="6" bestFit="1" customWidth="1"/>
    <col min="8428" max="8428" width="26.44140625" style="6" bestFit="1" customWidth="1"/>
    <col min="8429" max="8429" width="18.5546875" style="6" bestFit="1" customWidth="1"/>
    <col min="8430" max="8430" width="18.5546875" style="6" customWidth="1"/>
    <col min="8431" max="8431" width="6.6640625" style="6" bestFit="1" customWidth="1"/>
    <col min="8432" max="8432" width="5" style="6" bestFit="1" customWidth="1"/>
    <col min="8433" max="8433" width="7" style="6" bestFit="1" customWidth="1"/>
    <col min="8434" max="8434" width="6.44140625" style="6" bestFit="1" customWidth="1"/>
    <col min="8435" max="8435" width="6.109375" style="6" bestFit="1" customWidth="1"/>
    <col min="8436" max="8436" width="6.5546875" style="6" bestFit="1" customWidth="1"/>
    <col min="8437" max="8437" width="7" style="6" bestFit="1" customWidth="1"/>
    <col min="8438" max="8438" width="9.109375" style="6" bestFit="1" customWidth="1"/>
    <col min="8439" max="8439" width="8.6640625" style="6" bestFit="1" customWidth="1"/>
    <col min="8440" max="8440" width="6.88671875" style="6" bestFit="1" customWidth="1"/>
    <col min="8441" max="8441" width="7.33203125" style="6" bestFit="1" customWidth="1"/>
    <col min="8442" max="8442" width="6.109375" style="6" bestFit="1" customWidth="1"/>
    <col min="8443" max="8443" width="5.33203125" style="6" bestFit="1" customWidth="1"/>
    <col min="8444" max="8444" width="8.33203125" style="6" bestFit="1" customWidth="1"/>
    <col min="8445" max="8445" width="7.88671875" style="6" bestFit="1" customWidth="1"/>
    <col min="8446" max="8446" width="5.88671875" style="6" bestFit="1" customWidth="1"/>
    <col min="8447" max="8447" width="7.88671875" style="6" bestFit="1" customWidth="1"/>
    <col min="8448" max="8448" width="7.44140625" style="6" bestFit="1" customWidth="1"/>
    <col min="8449" max="8449" width="8.5546875" style="6" bestFit="1" customWidth="1"/>
    <col min="8450" max="8451" width="8.5546875" style="6" customWidth="1"/>
    <col min="8452" max="8452" width="16.33203125" style="6" bestFit="1" customWidth="1"/>
    <col min="8453" max="8454" width="8.109375" style="6" bestFit="1" customWidth="1"/>
    <col min="8455" max="8455" width="6.5546875" style="6" bestFit="1" customWidth="1"/>
    <col min="8456" max="8456" width="7.5546875" style="6" bestFit="1" customWidth="1"/>
    <col min="8457" max="8457" width="7.33203125" style="6" bestFit="1" customWidth="1"/>
    <col min="8458" max="8458" width="5.33203125" style="6" bestFit="1" customWidth="1"/>
    <col min="8459" max="8459" width="5.5546875" style="6" bestFit="1" customWidth="1"/>
    <col min="8460" max="8461" width="5.44140625" style="6" bestFit="1" customWidth="1"/>
    <col min="8462" max="8462" width="9" style="6" bestFit="1" customWidth="1"/>
    <col min="8463" max="8463" width="10" style="6" bestFit="1" customWidth="1"/>
    <col min="8464" max="8464" width="6.109375" style="6" bestFit="1" customWidth="1"/>
    <col min="8465" max="8465" width="9" style="6" bestFit="1" customWidth="1"/>
    <col min="8466" max="8467" width="9" style="6" customWidth="1"/>
    <col min="8468" max="8468" width="16.33203125" style="6" bestFit="1" customWidth="1"/>
    <col min="8469" max="8469" width="10" style="6" bestFit="1" customWidth="1"/>
    <col min="8470" max="8470" width="5.44140625" style="6" bestFit="1" customWidth="1"/>
    <col min="8471" max="8471" width="9" style="6" bestFit="1" customWidth="1"/>
    <col min="8472" max="8472" width="10" style="6" bestFit="1" customWidth="1"/>
    <col min="8473" max="8473" width="5.44140625" style="6" bestFit="1" customWidth="1"/>
    <col min="8474" max="8474" width="9" style="6" bestFit="1" customWidth="1"/>
    <col min="8475" max="8475" width="10" style="6" bestFit="1" customWidth="1"/>
    <col min="8476" max="8476" width="6.33203125" style="6" bestFit="1" customWidth="1"/>
    <col min="8477" max="8478" width="6.5546875" style="6" bestFit="1" customWidth="1"/>
    <col min="8479" max="8479" width="6.33203125" style="6" bestFit="1" customWidth="1"/>
    <col min="8480" max="8481" width="7" style="6" bestFit="1" customWidth="1"/>
    <col min="8482" max="8483" width="7" style="6" customWidth="1"/>
    <col min="8484" max="8484" width="16.33203125" style="6" bestFit="1" customWidth="1"/>
    <col min="8485" max="8486" width="7" style="6" bestFit="1" customWidth="1"/>
    <col min="8487" max="8487" width="6.5546875" style="6" bestFit="1" customWidth="1"/>
    <col min="8488" max="8488" width="9.6640625" style="6" bestFit="1" customWidth="1"/>
    <col min="8489" max="8491" width="6.5546875" style="6" bestFit="1" customWidth="1"/>
    <col min="8492" max="8493" width="6.109375" style="6" bestFit="1" customWidth="1"/>
    <col min="8494" max="8494" width="5.33203125" style="6" bestFit="1" customWidth="1"/>
    <col min="8495" max="8495" width="6.109375" style="6" bestFit="1" customWidth="1"/>
    <col min="8496" max="8496" width="7.44140625" style="6" bestFit="1" customWidth="1"/>
    <col min="8497" max="8497" width="8.6640625" style="6" bestFit="1" customWidth="1"/>
    <col min="8498" max="8499" width="8.6640625" style="6" customWidth="1"/>
    <col min="8500" max="8500" width="16.33203125" style="6" bestFit="1" customWidth="1"/>
    <col min="8501" max="8501" width="8.6640625" style="6" customWidth="1"/>
    <col min="8502" max="8502" width="8.33203125" style="6" bestFit="1" customWidth="1"/>
    <col min="8503" max="8504" width="9.6640625" style="6" bestFit="1" customWidth="1"/>
    <col min="8505" max="8505" width="6.109375" style="6" bestFit="1" customWidth="1"/>
    <col min="8506" max="8507" width="7.6640625" style="6" bestFit="1" customWidth="1"/>
    <col min="8508" max="8508" width="8.109375" style="6" bestFit="1" customWidth="1"/>
    <col min="8509" max="8509" width="7.6640625" style="6" bestFit="1" customWidth="1"/>
    <col min="8510" max="8510" width="8.109375" style="6" bestFit="1" customWidth="1"/>
    <col min="8511" max="8511" width="6.5546875" style="6" bestFit="1" customWidth="1"/>
    <col min="8512" max="8512" width="5.33203125" style="6" bestFit="1" customWidth="1"/>
    <col min="8513" max="8513" width="8" style="6" bestFit="1" customWidth="1"/>
    <col min="8514" max="8515" width="5.33203125" style="6" customWidth="1"/>
    <col min="8516" max="8516" width="16.33203125" style="6" bestFit="1" customWidth="1"/>
    <col min="8517" max="8517" width="8" style="6" bestFit="1" customWidth="1"/>
    <col min="8518" max="8518" width="6.44140625" style="6" bestFit="1" customWidth="1"/>
    <col min="8519" max="8519" width="5.33203125" style="6" bestFit="1" customWidth="1"/>
    <col min="8520" max="8520" width="8.44140625" style="6" bestFit="1" customWidth="1"/>
    <col min="8521" max="8521" width="6.109375" style="6" bestFit="1" customWidth="1"/>
    <col min="8522" max="8522" width="6.5546875" style="6" bestFit="1" customWidth="1"/>
    <col min="8523" max="8523" width="6.88671875" style="6" bestFit="1" customWidth="1"/>
    <col min="8524" max="8524" width="6.5546875" style="6" customWidth="1"/>
    <col min="8525" max="8525" width="6.5546875" style="6" bestFit="1" customWidth="1"/>
    <col min="8526" max="8526" width="5.44140625" style="6" bestFit="1" customWidth="1"/>
    <col min="8527" max="8527" width="5.88671875" style="6" bestFit="1" customWidth="1"/>
    <col min="8528" max="8528" width="5.33203125" style="6" bestFit="1" customWidth="1"/>
    <col min="8529" max="8529" width="8.6640625" style="6" bestFit="1" customWidth="1"/>
    <col min="8530" max="8530" width="8.6640625" style="6" customWidth="1"/>
    <col min="8531" max="8531" width="11.44140625" style="6"/>
    <col min="8532" max="8532" width="16.33203125" style="6" bestFit="1" customWidth="1"/>
    <col min="8533" max="8533" width="9.6640625" style="6" bestFit="1" customWidth="1"/>
    <col min="8534" max="8534" width="6.109375" style="6" bestFit="1" customWidth="1"/>
    <col min="8535" max="8535" width="8.6640625" style="6" bestFit="1" customWidth="1"/>
    <col min="8536" max="8536" width="9.6640625" style="6" bestFit="1" customWidth="1"/>
    <col min="8537" max="8537" width="6.109375" style="6" bestFit="1" customWidth="1"/>
    <col min="8538" max="8538" width="8.6640625" style="6" bestFit="1" customWidth="1"/>
    <col min="8539" max="8539" width="9.6640625" style="6" bestFit="1" customWidth="1"/>
    <col min="8540" max="8540" width="6.6640625" style="6" bestFit="1" customWidth="1"/>
    <col min="8541" max="8541" width="8.6640625" style="6" bestFit="1" customWidth="1"/>
    <col min="8542" max="8542" width="9.6640625" style="6" bestFit="1" customWidth="1"/>
    <col min="8543" max="8545" width="5.88671875" style="6" bestFit="1" customWidth="1"/>
    <col min="8546" max="8547" width="5.88671875" style="6" customWidth="1"/>
    <col min="8548" max="8548" width="16.33203125" style="6" bestFit="1" customWidth="1"/>
    <col min="8549" max="8549" width="5.88671875" style="6" bestFit="1" customWidth="1"/>
    <col min="8550" max="8553" width="6.5546875" style="6" bestFit="1" customWidth="1"/>
    <col min="8554" max="8554" width="6.109375" style="6" bestFit="1" customWidth="1"/>
    <col min="8555" max="8555" width="7.33203125" style="6" bestFit="1" customWidth="1"/>
    <col min="8556" max="8556" width="6.109375" style="6" bestFit="1" customWidth="1"/>
    <col min="8557" max="8557" width="7.5546875" style="6" bestFit="1" customWidth="1"/>
    <col min="8558" max="8558" width="7.33203125" style="6" bestFit="1" customWidth="1"/>
    <col min="8559" max="8559" width="7" style="6" bestFit="1" customWidth="1"/>
    <col min="8560" max="8560" width="4.6640625" style="6" bestFit="1" customWidth="1"/>
    <col min="8561" max="8561" width="7.6640625" style="6" bestFit="1" customWidth="1"/>
    <col min="8562" max="8562" width="8.5546875" style="6" bestFit="1" customWidth="1"/>
    <col min="8563" max="8563" width="4.6640625" style="6" bestFit="1" customWidth="1"/>
    <col min="8564" max="8564" width="7.6640625" style="6" bestFit="1" customWidth="1"/>
    <col min="8565" max="8565" width="8.5546875" style="6" bestFit="1" customWidth="1"/>
    <col min="8566" max="8566" width="4.6640625" style="6" bestFit="1" customWidth="1"/>
    <col min="8567" max="8567" width="7.6640625" style="6" bestFit="1" customWidth="1"/>
    <col min="8568" max="8568" width="8.5546875" style="6" bestFit="1" customWidth="1"/>
    <col min="8569" max="8569" width="4.6640625" style="6" bestFit="1" customWidth="1"/>
    <col min="8570" max="8570" width="7.6640625" style="6" bestFit="1" customWidth="1"/>
    <col min="8571" max="8571" width="11.44140625" style="6"/>
    <col min="8572" max="8575" width="5.5546875" style="6" bestFit="1" customWidth="1"/>
    <col min="8576" max="8579" width="5.88671875" style="6" bestFit="1" customWidth="1"/>
    <col min="8580" max="8583" width="5.6640625" style="6" bestFit="1" customWidth="1"/>
    <col min="8584" max="8584" width="5.33203125" style="6" bestFit="1" customWidth="1"/>
    <col min="8585" max="8585" width="6.109375" style="6" bestFit="1" customWidth="1"/>
    <col min="8586" max="8586" width="4.109375" style="6" bestFit="1" customWidth="1"/>
    <col min="8587" max="8619" width="11.44140625" style="6"/>
    <col min="8620" max="8623" width="5.33203125" style="6" bestFit="1" customWidth="1"/>
    <col min="8624" max="8627" width="5.5546875" style="6" bestFit="1" customWidth="1"/>
    <col min="8628" max="8631" width="5.44140625" style="6" bestFit="1" customWidth="1"/>
    <col min="8632" max="8681" width="11.44140625" style="6"/>
    <col min="8682" max="8682" width="16.33203125" style="6" bestFit="1" customWidth="1"/>
    <col min="8683" max="8683" width="12.5546875" style="6" bestFit="1" customWidth="1"/>
    <col min="8684" max="8684" width="26.44140625" style="6" bestFit="1" customWidth="1"/>
    <col min="8685" max="8685" width="18.5546875" style="6" bestFit="1" customWidth="1"/>
    <col min="8686" max="8686" width="18.5546875" style="6" customWidth="1"/>
    <col min="8687" max="8687" width="6.6640625" style="6" bestFit="1" customWidth="1"/>
    <col min="8688" max="8688" width="5" style="6" bestFit="1" customWidth="1"/>
    <col min="8689" max="8689" width="7" style="6" bestFit="1" customWidth="1"/>
    <col min="8690" max="8690" width="6.44140625" style="6" bestFit="1" customWidth="1"/>
    <col min="8691" max="8691" width="6.109375" style="6" bestFit="1" customWidth="1"/>
    <col min="8692" max="8692" width="6.5546875" style="6" bestFit="1" customWidth="1"/>
    <col min="8693" max="8693" width="7" style="6" bestFit="1" customWidth="1"/>
    <col min="8694" max="8694" width="9.109375" style="6" bestFit="1" customWidth="1"/>
    <col min="8695" max="8695" width="8.6640625" style="6" bestFit="1" customWidth="1"/>
    <col min="8696" max="8696" width="6.88671875" style="6" bestFit="1" customWidth="1"/>
    <col min="8697" max="8697" width="7.33203125" style="6" bestFit="1" customWidth="1"/>
    <col min="8698" max="8698" width="6.109375" style="6" bestFit="1" customWidth="1"/>
    <col min="8699" max="8699" width="5.33203125" style="6" bestFit="1" customWidth="1"/>
    <col min="8700" max="8700" width="8.33203125" style="6" bestFit="1" customWidth="1"/>
    <col min="8701" max="8701" width="7.88671875" style="6" bestFit="1" customWidth="1"/>
    <col min="8702" max="8702" width="5.88671875" style="6" bestFit="1" customWidth="1"/>
    <col min="8703" max="8703" width="7.88671875" style="6" bestFit="1" customWidth="1"/>
    <col min="8704" max="8704" width="7.44140625" style="6" bestFit="1" customWidth="1"/>
    <col min="8705" max="8705" width="8.5546875" style="6" bestFit="1" customWidth="1"/>
    <col min="8706" max="8707" width="8.5546875" style="6" customWidth="1"/>
    <col min="8708" max="8708" width="16.33203125" style="6" bestFit="1" customWidth="1"/>
    <col min="8709" max="8710" width="8.109375" style="6" bestFit="1" customWidth="1"/>
    <col min="8711" max="8711" width="6.5546875" style="6" bestFit="1" customWidth="1"/>
    <col min="8712" max="8712" width="7.5546875" style="6" bestFit="1" customWidth="1"/>
    <col min="8713" max="8713" width="7.33203125" style="6" bestFit="1" customWidth="1"/>
    <col min="8714" max="8714" width="5.33203125" style="6" bestFit="1" customWidth="1"/>
    <col min="8715" max="8715" width="5.5546875" style="6" bestFit="1" customWidth="1"/>
    <col min="8716" max="8717" width="5.44140625" style="6" bestFit="1" customWidth="1"/>
    <col min="8718" max="8718" width="9" style="6" bestFit="1" customWidth="1"/>
    <col min="8719" max="8719" width="10" style="6" bestFit="1" customWidth="1"/>
    <col min="8720" max="8720" width="6.109375" style="6" bestFit="1" customWidth="1"/>
    <col min="8721" max="8721" width="9" style="6" bestFit="1" customWidth="1"/>
    <col min="8722" max="8723" width="9" style="6" customWidth="1"/>
    <col min="8724" max="8724" width="16.33203125" style="6" bestFit="1" customWidth="1"/>
    <col min="8725" max="8725" width="10" style="6" bestFit="1" customWidth="1"/>
    <col min="8726" max="8726" width="5.44140625" style="6" bestFit="1" customWidth="1"/>
    <col min="8727" max="8727" width="9" style="6" bestFit="1" customWidth="1"/>
    <col min="8728" max="8728" width="10" style="6" bestFit="1" customWidth="1"/>
    <col min="8729" max="8729" width="5.44140625" style="6" bestFit="1" customWidth="1"/>
    <col min="8730" max="8730" width="9" style="6" bestFit="1" customWidth="1"/>
    <col min="8731" max="8731" width="10" style="6" bestFit="1" customWidth="1"/>
    <col min="8732" max="8732" width="6.33203125" style="6" bestFit="1" customWidth="1"/>
    <col min="8733" max="8734" width="6.5546875" style="6" bestFit="1" customWidth="1"/>
    <col min="8735" max="8735" width="6.33203125" style="6" bestFit="1" customWidth="1"/>
    <col min="8736" max="8737" width="7" style="6" bestFit="1" customWidth="1"/>
    <col min="8738" max="8739" width="7" style="6" customWidth="1"/>
    <col min="8740" max="8740" width="16.33203125" style="6" bestFit="1" customWidth="1"/>
    <col min="8741" max="8742" width="7" style="6" bestFit="1" customWidth="1"/>
    <col min="8743" max="8743" width="6.5546875" style="6" bestFit="1" customWidth="1"/>
    <col min="8744" max="8744" width="9.6640625" style="6" bestFit="1" customWidth="1"/>
    <col min="8745" max="8747" width="6.5546875" style="6" bestFit="1" customWidth="1"/>
    <col min="8748" max="8749" width="6.109375" style="6" bestFit="1" customWidth="1"/>
    <col min="8750" max="8750" width="5.33203125" style="6" bestFit="1" customWidth="1"/>
    <col min="8751" max="8751" width="6.109375" style="6" bestFit="1" customWidth="1"/>
    <col min="8752" max="8752" width="7.44140625" style="6" bestFit="1" customWidth="1"/>
    <col min="8753" max="8753" width="8.6640625" style="6" bestFit="1" customWidth="1"/>
    <col min="8754" max="8755" width="8.6640625" style="6" customWidth="1"/>
    <col min="8756" max="8756" width="16.33203125" style="6" bestFit="1" customWidth="1"/>
    <col min="8757" max="8757" width="8.6640625" style="6" customWidth="1"/>
    <col min="8758" max="8758" width="8.33203125" style="6" bestFit="1" customWidth="1"/>
    <col min="8759" max="8760" width="9.6640625" style="6" bestFit="1" customWidth="1"/>
    <col min="8761" max="8761" width="6.109375" style="6" bestFit="1" customWidth="1"/>
    <col min="8762" max="8763" width="7.6640625" style="6" bestFit="1" customWidth="1"/>
    <col min="8764" max="8764" width="8.109375" style="6" bestFit="1" customWidth="1"/>
    <col min="8765" max="8765" width="7.6640625" style="6" bestFit="1" customWidth="1"/>
    <col min="8766" max="8766" width="8.109375" style="6" bestFit="1" customWidth="1"/>
    <col min="8767" max="8767" width="6.5546875" style="6" bestFit="1" customWidth="1"/>
    <col min="8768" max="8768" width="5.33203125" style="6" bestFit="1" customWidth="1"/>
    <col min="8769" max="8769" width="8" style="6" bestFit="1" customWidth="1"/>
    <col min="8770" max="8771" width="5.33203125" style="6" customWidth="1"/>
    <col min="8772" max="8772" width="16.33203125" style="6" bestFit="1" customWidth="1"/>
    <col min="8773" max="8773" width="8" style="6" bestFit="1" customWidth="1"/>
    <col min="8774" max="8774" width="6.44140625" style="6" bestFit="1" customWidth="1"/>
    <col min="8775" max="8775" width="5.33203125" style="6" bestFit="1" customWidth="1"/>
    <col min="8776" max="8776" width="8.44140625" style="6" bestFit="1" customWidth="1"/>
    <col min="8777" max="8777" width="6.109375" style="6" bestFit="1" customWidth="1"/>
    <col min="8778" max="8778" width="6.5546875" style="6" bestFit="1" customWidth="1"/>
    <col min="8779" max="8779" width="6.88671875" style="6" bestFit="1" customWidth="1"/>
    <col min="8780" max="8780" width="6.5546875" style="6" customWidth="1"/>
    <col min="8781" max="8781" width="6.5546875" style="6" bestFit="1" customWidth="1"/>
    <col min="8782" max="8782" width="5.44140625" style="6" bestFit="1" customWidth="1"/>
    <col min="8783" max="8783" width="5.88671875" style="6" bestFit="1" customWidth="1"/>
    <col min="8784" max="8784" width="5.33203125" style="6" bestFit="1" customWidth="1"/>
    <col min="8785" max="8785" width="8.6640625" style="6" bestFit="1" customWidth="1"/>
    <col min="8786" max="8786" width="8.6640625" style="6" customWidth="1"/>
    <col min="8787" max="8787" width="11.44140625" style="6"/>
    <col min="8788" max="8788" width="16.33203125" style="6" bestFit="1" customWidth="1"/>
    <col min="8789" max="8789" width="9.6640625" style="6" bestFit="1" customWidth="1"/>
    <col min="8790" max="8790" width="6.109375" style="6" bestFit="1" customWidth="1"/>
    <col min="8791" max="8791" width="8.6640625" style="6" bestFit="1" customWidth="1"/>
    <col min="8792" max="8792" width="9.6640625" style="6" bestFit="1" customWidth="1"/>
    <col min="8793" max="8793" width="6.109375" style="6" bestFit="1" customWidth="1"/>
    <col min="8794" max="8794" width="8.6640625" style="6" bestFit="1" customWidth="1"/>
    <col min="8795" max="8795" width="9.6640625" style="6" bestFit="1" customWidth="1"/>
    <col min="8796" max="8796" width="6.6640625" style="6" bestFit="1" customWidth="1"/>
    <col min="8797" max="8797" width="8.6640625" style="6" bestFit="1" customWidth="1"/>
    <col min="8798" max="8798" width="9.6640625" style="6" bestFit="1" customWidth="1"/>
    <col min="8799" max="8801" width="5.88671875" style="6" bestFit="1" customWidth="1"/>
    <col min="8802" max="8803" width="5.88671875" style="6" customWidth="1"/>
    <col min="8804" max="8804" width="16.33203125" style="6" bestFit="1" customWidth="1"/>
    <col min="8805" max="8805" width="5.88671875" style="6" bestFit="1" customWidth="1"/>
    <col min="8806" max="8809" width="6.5546875" style="6" bestFit="1" customWidth="1"/>
    <col min="8810" max="8810" width="6.109375" style="6" bestFit="1" customWidth="1"/>
    <col min="8811" max="8811" width="7.33203125" style="6" bestFit="1" customWidth="1"/>
    <col min="8812" max="8812" width="6.109375" style="6" bestFit="1" customWidth="1"/>
    <col min="8813" max="8813" width="7.5546875" style="6" bestFit="1" customWidth="1"/>
    <col min="8814" max="8814" width="7.33203125" style="6" bestFit="1" customWidth="1"/>
    <col min="8815" max="8815" width="7" style="6" bestFit="1" customWidth="1"/>
    <col min="8816" max="8816" width="4.6640625" style="6" bestFit="1" customWidth="1"/>
    <col min="8817" max="8817" width="7.6640625" style="6" bestFit="1" customWidth="1"/>
    <col min="8818" max="8818" width="8.5546875" style="6" bestFit="1" customWidth="1"/>
    <col min="8819" max="8819" width="4.6640625" style="6" bestFit="1" customWidth="1"/>
    <col min="8820" max="8820" width="7.6640625" style="6" bestFit="1" customWidth="1"/>
    <col min="8821" max="8821" width="8.5546875" style="6" bestFit="1" customWidth="1"/>
    <col min="8822" max="8822" width="4.6640625" style="6" bestFit="1" customWidth="1"/>
    <col min="8823" max="8823" width="7.6640625" style="6" bestFit="1" customWidth="1"/>
    <col min="8824" max="8824" width="8.5546875" style="6" bestFit="1" customWidth="1"/>
    <col min="8825" max="8825" width="4.6640625" style="6" bestFit="1" customWidth="1"/>
    <col min="8826" max="8826" width="7.6640625" style="6" bestFit="1" customWidth="1"/>
    <col min="8827" max="8827" width="11.44140625" style="6"/>
    <col min="8828" max="8831" width="5.5546875" style="6" bestFit="1" customWidth="1"/>
    <col min="8832" max="8835" width="5.88671875" style="6" bestFit="1" customWidth="1"/>
    <col min="8836" max="8839" width="5.6640625" style="6" bestFit="1" customWidth="1"/>
    <col min="8840" max="8840" width="5.33203125" style="6" bestFit="1" customWidth="1"/>
    <col min="8841" max="8841" width="6.109375" style="6" bestFit="1" customWidth="1"/>
    <col min="8842" max="8842" width="4.109375" style="6" bestFit="1" customWidth="1"/>
    <col min="8843" max="8875" width="11.44140625" style="6"/>
    <col min="8876" max="8879" width="5.33203125" style="6" bestFit="1" customWidth="1"/>
    <col min="8880" max="8883" width="5.5546875" style="6" bestFit="1" customWidth="1"/>
    <col min="8884" max="8887" width="5.44140625" style="6" bestFit="1" customWidth="1"/>
    <col min="8888" max="8937" width="11.44140625" style="6"/>
    <col min="8938" max="8938" width="16.33203125" style="6" bestFit="1" customWidth="1"/>
    <col min="8939" max="8939" width="12.5546875" style="6" bestFit="1" customWidth="1"/>
    <col min="8940" max="8940" width="26.44140625" style="6" bestFit="1" customWidth="1"/>
    <col min="8941" max="8941" width="18.5546875" style="6" bestFit="1" customWidth="1"/>
    <col min="8942" max="8942" width="18.5546875" style="6" customWidth="1"/>
    <col min="8943" max="8943" width="6.6640625" style="6" bestFit="1" customWidth="1"/>
    <col min="8944" max="8944" width="5" style="6" bestFit="1" customWidth="1"/>
    <col min="8945" max="8945" width="7" style="6" bestFit="1" customWidth="1"/>
    <col min="8946" max="8946" width="6.44140625" style="6" bestFit="1" customWidth="1"/>
    <col min="8947" max="8947" width="6.109375" style="6" bestFit="1" customWidth="1"/>
    <col min="8948" max="8948" width="6.5546875" style="6" bestFit="1" customWidth="1"/>
    <col min="8949" max="8949" width="7" style="6" bestFit="1" customWidth="1"/>
    <col min="8950" max="8950" width="9.109375" style="6" bestFit="1" customWidth="1"/>
    <col min="8951" max="8951" width="8.6640625" style="6" bestFit="1" customWidth="1"/>
    <col min="8952" max="8952" width="6.88671875" style="6" bestFit="1" customWidth="1"/>
    <col min="8953" max="8953" width="7.33203125" style="6" bestFit="1" customWidth="1"/>
    <col min="8954" max="8954" width="6.109375" style="6" bestFit="1" customWidth="1"/>
    <col min="8955" max="8955" width="5.33203125" style="6" bestFit="1" customWidth="1"/>
    <col min="8956" max="8956" width="8.33203125" style="6" bestFit="1" customWidth="1"/>
    <col min="8957" max="8957" width="7.88671875" style="6" bestFit="1" customWidth="1"/>
    <col min="8958" max="8958" width="5.88671875" style="6" bestFit="1" customWidth="1"/>
    <col min="8959" max="8959" width="7.88671875" style="6" bestFit="1" customWidth="1"/>
    <col min="8960" max="8960" width="7.44140625" style="6" bestFit="1" customWidth="1"/>
    <col min="8961" max="8961" width="8.5546875" style="6" bestFit="1" customWidth="1"/>
    <col min="8962" max="8963" width="8.5546875" style="6" customWidth="1"/>
    <col min="8964" max="8964" width="16.33203125" style="6" bestFit="1" customWidth="1"/>
    <col min="8965" max="8966" width="8.109375" style="6" bestFit="1" customWidth="1"/>
    <col min="8967" max="8967" width="6.5546875" style="6" bestFit="1" customWidth="1"/>
    <col min="8968" max="8968" width="7.5546875" style="6" bestFit="1" customWidth="1"/>
    <col min="8969" max="8969" width="7.33203125" style="6" bestFit="1" customWidth="1"/>
    <col min="8970" max="8970" width="5.33203125" style="6" bestFit="1" customWidth="1"/>
    <col min="8971" max="8971" width="5.5546875" style="6" bestFit="1" customWidth="1"/>
    <col min="8972" max="8973" width="5.44140625" style="6" bestFit="1" customWidth="1"/>
    <col min="8974" max="8974" width="9" style="6" bestFit="1" customWidth="1"/>
    <col min="8975" max="8975" width="10" style="6" bestFit="1" customWidth="1"/>
    <col min="8976" max="8976" width="6.109375" style="6" bestFit="1" customWidth="1"/>
    <col min="8977" max="8977" width="9" style="6" bestFit="1" customWidth="1"/>
    <col min="8978" max="8979" width="9" style="6" customWidth="1"/>
    <col min="8980" max="8980" width="16.33203125" style="6" bestFit="1" customWidth="1"/>
    <col min="8981" max="8981" width="10" style="6" bestFit="1" customWidth="1"/>
    <col min="8982" max="8982" width="5.44140625" style="6" bestFit="1" customWidth="1"/>
    <col min="8983" max="8983" width="9" style="6" bestFit="1" customWidth="1"/>
    <col min="8984" max="8984" width="10" style="6" bestFit="1" customWidth="1"/>
    <col min="8985" max="8985" width="5.44140625" style="6" bestFit="1" customWidth="1"/>
    <col min="8986" max="8986" width="9" style="6" bestFit="1" customWidth="1"/>
    <col min="8987" max="8987" width="10" style="6" bestFit="1" customWidth="1"/>
    <col min="8988" max="8988" width="6.33203125" style="6" bestFit="1" customWidth="1"/>
    <col min="8989" max="8990" width="6.5546875" style="6" bestFit="1" customWidth="1"/>
    <col min="8991" max="8991" width="6.33203125" style="6" bestFit="1" customWidth="1"/>
    <col min="8992" max="8993" width="7" style="6" bestFit="1" customWidth="1"/>
    <col min="8994" max="8995" width="7" style="6" customWidth="1"/>
    <col min="8996" max="8996" width="16.33203125" style="6" bestFit="1" customWidth="1"/>
    <col min="8997" max="8998" width="7" style="6" bestFit="1" customWidth="1"/>
    <col min="8999" max="8999" width="6.5546875" style="6" bestFit="1" customWidth="1"/>
    <col min="9000" max="9000" width="9.6640625" style="6" bestFit="1" customWidth="1"/>
    <col min="9001" max="9003" width="6.5546875" style="6" bestFit="1" customWidth="1"/>
    <col min="9004" max="9005" width="6.109375" style="6" bestFit="1" customWidth="1"/>
    <col min="9006" max="9006" width="5.33203125" style="6" bestFit="1" customWidth="1"/>
    <col min="9007" max="9007" width="6.109375" style="6" bestFit="1" customWidth="1"/>
    <col min="9008" max="9008" width="7.44140625" style="6" bestFit="1" customWidth="1"/>
    <col min="9009" max="9009" width="8.6640625" style="6" bestFit="1" customWidth="1"/>
    <col min="9010" max="9011" width="8.6640625" style="6" customWidth="1"/>
    <col min="9012" max="9012" width="16.33203125" style="6" bestFit="1" customWidth="1"/>
    <col min="9013" max="9013" width="8.6640625" style="6" customWidth="1"/>
    <col min="9014" max="9014" width="8.33203125" style="6" bestFit="1" customWidth="1"/>
    <col min="9015" max="9016" width="9.6640625" style="6" bestFit="1" customWidth="1"/>
    <col min="9017" max="9017" width="6.109375" style="6" bestFit="1" customWidth="1"/>
    <col min="9018" max="9019" width="7.6640625" style="6" bestFit="1" customWidth="1"/>
    <col min="9020" max="9020" width="8.109375" style="6" bestFit="1" customWidth="1"/>
    <col min="9021" max="9021" width="7.6640625" style="6" bestFit="1" customWidth="1"/>
    <col min="9022" max="9022" width="8.109375" style="6" bestFit="1" customWidth="1"/>
    <col min="9023" max="9023" width="6.5546875" style="6" bestFit="1" customWidth="1"/>
    <col min="9024" max="9024" width="5.33203125" style="6" bestFit="1" customWidth="1"/>
    <col min="9025" max="9025" width="8" style="6" bestFit="1" customWidth="1"/>
    <col min="9026" max="9027" width="5.33203125" style="6" customWidth="1"/>
    <col min="9028" max="9028" width="16.33203125" style="6" bestFit="1" customWidth="1"/>
    <col min="9029" max="9029" width="8" style="6" bestFit="1" customWidth="1"/>
    <col min="9030" max="9030" width="6.44140625" style="6" bestFit="1" customWidth="1"/>
    <col min="9031" max="9031" width="5.33203125" style="6" bestFit="1" customWidth="1"/>
    <col min="9032" max="9032" width="8.44140625" style="6" bestFit="1" customWidth="1"/>
    <col min="9033" max="9033" width="6.109375" style="6" bestFit="1" customWidth="1"/>
    <col min="9034" max="9034" width="6.5546875" style="6" bestFit="1" customWidth="1"/>
    <col min="9035" max="9035" width="6.88671875" style="6" bestFit="1" customWidth="1"/>
    <col min="9036" max="9036" width="6.5546875" style="6" customWidth="1"/>
    <col min="9037" max="9037" width="6.5546875" style="6" bestFit="1" customWidth="1"/>
    <col min="9038" max="9038" width="5.44140625" style="6" bestFit="1" customWidth="1"/>
    <col min="9039" max="9039" width="5.88671875" style="6" bestFit="1" customWidth="1"/>
    <col min="9040" max="9040" width="5.33203125" style="6" bestFit="1" customWidth="1"/>
    <col min="9041" max="9041" width="8.6640625" style="6" bestFit="1" customWidth="1"/>
    <col min="9042" max="9042" width="8.6640625" style="6" customWidth="1"/>
    <col min="9043" max="9043" width="11.44140625" style="6"/>
    <col min="9044" max="9044" width="16.33203125" style="6" bestFit="1" customWidth="1"/>
    <col min="9045" max="9045" width="9.6640625" style="6" bestFit="1" customWidth="1"/>
    <col min="9046" max="9046" width="6.109375" style="6" bestFit="1" customWidth="1"/>
    <col min="9047" max="9047" width="8.6640625" style="6" bestFit="1" customWidth="1"/>
    <col min="9048" max="9048" width="9.6640625" style="6" bestFit="1" customWidth="1"/>
    <col min="9049" max="9049" width="6.109375" style="6" bestFit="1" customWidth="1"/>
    <col min="9050" max="9050" width="8.6640625" style="6" bestFit="1" customWidth="1"/>
    <col min="9051" max="9051" width="9.6640625" style="6" bestFit="1" customWidth="1"/>
    <col min="9052" max="9052" width="6.6640625" style="6" bestFit="1" customWidth="1"/>
    <col min="9053" max="9053" width="8.6640625" style="6" bestFit="1" customWidth="1"/>
    <col min="9054" max="9054" width="9.6640625" style="6" bestFit="1" customWidth="1"/>
    <col min="9055" max="9057" width="5.88671875" style="6" bestFit="1" customWidth="1"/>
    <col min="9058" max="9059" width="5.88671875" style="6" customWidth="1"/>
    <col min="9060" max="9060" width="16.33203125" style="6" bestFit="1" customWidth="1"/>
    <col min="9061" max="9061" width="5.88671875" style="6" bestFit="1" customWidth="1"/>
    <col min="9062" max="9065" width="6.5546875" style="6" bestFit="1" customWidth="1"/>
    <col min="9066" max="9066" width="6.109375" style="6" bestFit="1" customWidth="1"/>
    <col min="9067" max="9067" width="7.33203125" style="6" bestFit="1" customWidth="1"/>
    <col min="9068" max="9068" width="6.109375" style="6" bestFit="1" customWidth="1"/>
    <col min="9069" max="9069" width="7.5546875" style="6" bestFit="1" customWidth="1"/>
    <col min="9070" max="9070" width="7.33203125" style="6" bestFit="1" customWidth="1"/>
    <col min="9071" max="9071" width="7" style="6" bestFit="1" customWidth="1"/>
    <col min="9072" max="9072" width="4.6640625" style="6" bestFit="1" customWidth="1"/>
    <col min="9073" max="9073" width="7.6640625" style="6" bestFit="1" customWidth="1"/>
    <col min="9074" max="9074" width="8.5546875" style="6" bestFit="1" customWidth="1"/>
    <col min="9075" max="9075" width="4.6640625" style="6" bestFit="1" customWidth="1"/>
    <col min="9076" max="9076" width="7.6640625" style="6" bestFit="1" customWidth="1"/>
    <col min="9077" max="9077" width="8.5546875" style="6" bestFit="1" customWidth="1"/>
    <col min="9078" max="9078" width="4.6640625" style="6" bestFit="1" customWidth="1"/>
    <col min="9079" max="9079" width="7.6640625" style="6" bestFit="1" customWidth="1"/>
    <col min="9080" max="9080" width="8.5546875" style="6" bestFit="1" customWidth="1"/>
    <col min="9081" max="9081" width="4.6640625" style="6" bestFit="1" customWidth="1"/>
    <col min="9082" max="9082" width="7.6640625" style="6" bestFit="1" customWidth="1"/>
    <col min="9083" max="9083" width="11.44140625" style="6"/>
    <col min="9084" max="9087" width="5.5546875" style="6" bestFit="1" customWidth="1"/>
    <col min="9088" max="9091" width="5.88671875" style="6" bestFit="1" customWidth="1"/>
    <col min="9092" max="9095" width="5.6640625" style="6" bestFit="1" customWidth="1"/>
    <col min="9096" max="9096" width="5.33203125" style="6" bestFit="1" customWidth="1"/>
    <col min="9097" max="9097" width="6.109375" style="6" bestFit="1" customWidth="1"/>
    <col min="9098" max="9098" width="4.109375" style="6" bestFit="1" customWidth="1"/>
    <col min="9099" max="9131" width="11.44140625" style="6"/>
    <col min="9132" max="9135" width="5.33203125" style="6" bestFit="1" customWidth="1"/>
    <col min="9136" max="9139" width="5.5546875" style="6" bestFit="1" customWidth="1"/>
    <col min="9140" max="9143" width="5.44140625" style="6" bestFit="1" customWidth="1"/>
    <col min="9144" max="9193" width="11.44140625" style="6"/>
    <col min="9194" max="9194" width="16.33203125" style="6" bestFit="1" customWidth="1"/>
    <col min="9195" max="9195" width="12.5546875" style="6" bestFit="1" customWidth="1"/>
    <col min="9196" max="9196" width="26.44140625" style="6" bestFit="1" customWidth="1"/>
    <col min="9197" max="9197" width="18.5546875" style="6" bestFit="1" customWidth="1"/>
    <col min="9198" max="9198" width="18.5546875" style="6" customWidth="1"/>
    <col min="9199" max="9199" width="6.6640625" style="6" bestFit="1" customWidth="1"/>
    <col min="9200" max="9200" width="5" style="6" bestFit="1" customWidth="1"/>
    <col min="9201" max="9201" width="7" style="6" bestFit="1" customWidth="1"/>
    <col min="9202" max="9202" width="6.44140625" style="6" bestFit="1" customWidth="1"/>
    <col min="9203" max="9203" width="6.109375" style="6" bestFit="1" customWidth="1"/>
    <col min="9204" max="9204" width="6.5546875" style="6" bestFit="1" customWidth="1"/>
    <col min="9205" max="9205" width="7" style="6" bestFit="1" customWidth="1"/>
    <col min="9206" max="9206" width="9.109375" style="6" bestFit="1" customWidth="1"/>
    <col min="9207" max="9207" width="8.6640625" style="6" bestFit="1" customWidth="1"/>
    <col min="9208" max="9208" width="6.88671875" style="6" bestFit="1" customWidth="1"/>
    <col min="9209" max="9209" width="7.33203125" style="6" bestFit="1" customWidth="1"/>
    <col min="9210" max="9210" width="6.109375" style="6" bestFit="1" customWidth="1"/>
    <col min="9211" max="9211" width="5.33203125" style="6" bestFit="1" customWidth="1"/>
    <col min="9212" max="9212" width="8.33203125" style="6" bestFit="1" customWidth="1"/>
    <col min="9213" max="9213" width="7.88671875" style="6" bestFit="1" customWidth="1"/>
    <col min="9214" max="9214" width="5.88671875" style="6" bestFit="1" customWidth="1"/>
    <col min="9215" max="9215" width="7.88671875" style="6" bestFit="1" customWidth="1"/>
    <col min="9216" max="9216" width="7.44140625" style="6" bestFit="1" customWidth="1"/>
    <col min="9217" max="9217" width="8.5546875" style="6" bestFit="1" customWidth="1"/>
    <col min="9218" max="9219" width="8.5546875" style="6" customWidth="1"/>
    <col min="9220" max="9220" width="16.33203125" style="6" bestFit="1" customWidth="1"/>
    <col min="9221" max="9222" width="8.109375" style="6" bestFit="1" customWidth="1"/>
    <col min="9223" max="9223" width="6.5546875" style="6" bestFit="1" customWidth="1"/>
    <col min="9224" max="9224" width="7.5546875" style="6" bestFit="1" customWidth="1"/>
    <col min="9225" max="9225" width="7.33203125" style="6" bestFit="1" customWidth="1"/>
    <col min="9226" max="9226" width="5.33203125" style="6" bestFit="1" customWidth="1"/>
    <col min="9227" max="9227" width="5.5546875" style="6" bestFit="1" customWidth="1"/>
    <col min="9228" max="9229" width="5.44140625" style="6" bestFit="1" customWidth="1"/>
    <col min="9230" max="9230" width="9" style="6" bestFit="1" customWidth="1"/>
    <col min="9231" max="9231" width="10" style="6" bestFit="1" customWidth="1"/>
    <col min="9232" max="9232" width="6.109375" style="6" bestFit="1" customWidth="1"/>
    <col min="9233" max="9233" width="9" style="6" bestFit="1" customWidth="1"/>
    <col min="9234" max="9235" width="9" style="6" customWidth="1"/>
    <col min="9236" max="9236" width="16.33203125" style="6" bestFit="1" customWidth="1"/>
    <col min="9237" max="9237" width="10" style="6" bestFit="1" customWidth="1"/>
    <col min="9238" max="9238" width="5.44140625" style="6" bestFit="1" customWidth="1"/>
    <col min="9239" max="9239" width="9" style="6" bestFit="1" customWidth="1"/>
    <col min="9240" max="9240" width="10" style="6" bestFit="1" customWidth="1"/>
    <col min="9241" max="9241" width="5.44140625" style="6" bestFit="1" customWidth="1"/>
    <col min="9242" max="9242" width="9" style="6" bestFit="1" customWidth="1"/>
    <col min="9243" max="9243" width="10" style="6" bestFit="1" customWidth="1"/>
    <col min="9244" max="9244" width="6.33203125" style="6" bestFit="1" customWidth="1"/>
    <col min="9245" max="9246" width="6.5546875" style="6" bestFit="1" customWidth="1"/>
    <col min="9247" max="9247" width="6.33203125" style="6" bestFit="1" customWidth="1"/>
    <col min="9248" max="9249" width="7" style="6" bestFit="1" customWidth="1"/>
    <col min="9250" max="9251" width="7" style="6" customWidth="1"/>
    <col min="9252" max="9252" width="16.33203125" style="6" bestFit="1" customWidth="1"/>
    <col min="9253" max="9254" width="7" style="6" bestFit="1" customWidth="1"/>
    <col min="9255" max="9255" width="6.5546875" style="6" bestFit="1" customWidth="1"/>
    <col min="9256" max="9256" width="9.6640625" style="6" bestFit="1" customWidth="1"/>
    <col min="9257" max="9259" width="6.5546875" style="6" bestFit="1" customWidth="1"/>
    <col min="9260" max="9261" width="6.109375" style="6" bestFit="1" customWidth="1"/>
    <col min="9262" max="9262" width="5.33203125" style="6" bestFit="1" customWidth="1"/>
    <col min="9263" max="9263" width="6.109375" style="6" bestFit="1" customWidth="1"/>
    <col min="9264" max="9264" width="7.44140625" style="6" bestFit="1" customWidth="1"/>
    <col min="9265" max="9265" width="8.6640625" style="6" bestFit="1" customWidth="1"/>
    <col min="9266" max="9267" width="8.6640625" style="6" customWidth="1"/>
    <col min="9268" max="9268" width="16.33203125" style="6" bestFit="1" customWidth="1"/>
    <col min="9269" max="9269" width="8.6640625" style="6" customWidth="1"/>
    <col min="9270" max="9270" width="8.33203125" style="6" bestFit="1" customWidth="1"/>
    <col min="9271" max="9272" width="9.6640625" style="6" bestFit="1" customWidth="1"/>
    <col min="9273" max="9273" width="6.109375" style="6" bestFit="1" customWidth="1"/>
    <col min="9274" max="9275" width="7.6640625" style="6" bestFit="1" customWidth="1"/>
    <col min="9276" max="9276" width="8.109375" style="6" bestFit="1" customWidth="1"/>
    <col min="9277" max="9277" width="7.6640625" style="6" bestFit="1" customWidth="1"/>
    <col min="9278" max="9278" width="8.109375" style="6" bestFit="1" customWidth="1"/>
    <col min="9279" max="9279" width="6.5546875" style="6" bestFit="1" customWidth="1"/>
    <col min="9280" max="9280" width="5.33203125" style="6" bestFit="1" customWidth="1"/>
    <col min="9281" max="9281" width="8" style="6" bestFit="1" customWidth="1"/>
    <col min="9282" max="9283" width="5.33203125" style="6" customWidth="1"/>
    <col min="9284" max="9284" width="16.33203125" style="6" bestFit="1" customWidth="1"/>
    <col min="9285" max="9285" width="8" style="6" bestFit="1" customWidth="1"/>
    <col min="9286" max="9286" width="6.44140625" style="6" bestFit="1" customWidth="1"/>
    <col min="9287" max="9287" width="5.33203125" style="6" bestFit="1" customWidth="1"/>
    <col min="9288" max="9288" width="8.44140625" style="6" bestFit="1" customWidth="1"/>
    <col min="9289" max="9289" width="6.109375" style="6" bestFit="1" customWidth="1"/>
    <col min="9290" max="9290" width="6.5546875" style="6" bestFit="1" customWidth="1"/>
    <col min="9291" max="9291" width="6.88671875" style="6" bestFit="1" customWidth="1"/>
    <col min="9292" max="9292" width="6.5546875" style="6" customWidth="1"/>
    <col min="9293" max="9293" width="6.5546875" style="6" bestFit="1" customWidth="1"/>
    <col min="9294" max="9294" width="5.44140625" style="6" bestFit="1" customWidth="1"/>
    <col min="9295" max="9295" width="5.88671875" style="6" bestFit="1" customWidth="1"/>
    <col min="9296" max="9296" width="5.33203125" style="6" bestFit="1" customWidth="1"/>
    <col min="9297" max="9297" width="8.6640625" style="6" bestFit="1" customWidth="1"/>
    <col min="9298" max="9298" width="8.6640625" style="6" customWidth="1"/>
    <col min="9299" max="9299" width="11.44140625" style="6"/>
    <col min="9300" max="9300" width="16.33203125" style="6" bestFit="1" customWidth="1"/>
    <col min="9301" max="9301" width="9.6640625" style="6" bestFit="1" customWidth="1"/>
    <col min="9302" max="9302" width="6.109375" style="6" bestFit="1" customWidth="1"/>
    <col min="9303" max="9303" width="8.6640625" style="6" bestFit="1" customWidth="1"/>
    <col min="9304" max="9304" width="9.6640625" style="6" bestFit="1" customWidth="1"/>
    <col min="9305" max="9305" width="6.109375" style="6" bestFit="1" customWidth="1"/>
    <col min="9306" max="9306" width="8.6640625" style="6" bestFit="1" customWidth="1"/>
    <col min="9307" max="9307" width="9.6640625" style="6" bestFit="1" customWidth="1"/>
    <col min="9308" max="9308" width="6.6640625" style="6" bestFit="1" customWidth="1"/>
    <col min="9309" max="9309" width="8.6640625" style="6" bestFit="1" customWidth="1"/>
    <col min="9310" max="9310" width="9.6640625" style="6" bestFit="1" customWidth="1"/>
    <col min="9311" max="9313" width="5.88671875" style="6" bestFit="1" customWidth="1"/>
    <col min="9314" max="9315" width="5.88671875" style="6" customWidth="1"/>
    <col min="9316" max="9316" width="16.33203125" style="6" bestFit="1" customWidth="1"/>
    <col min="9317" max="9317" width="5.88671875" style="6" bestFit="1" customWidth="1"/>
    <col min="9318" max="9321" width="6.5546875" style="6" bestFit="1" customWidth="1"/>
    <col min="9322" max="9322" width="6.109375" style="6" bestFit="1" customWidth="1"/>
    <col min="9323" max="9323" width="7.33203125" style="6" bestFit="1" customWidth="1"/>
    <col min="9324" max="9324" width="6.109375" style="6" bestFit="1" customWidth="1"/>
    <col min="9325" max="9325" width="7.5546875" style="6" bestFit="1" customWidth="1"/>
    <col min="9326" max="9326" width="7.33203125" style="6" bestFit="1" customWidth="1"/>
    <col min="9327" max="9327" width="7" style="6" bestFit="1" customWidth="1"/>
    <col min="9328" max="9328" width="4.6640625" style="6" bestFit="1" customWidth="1"/>
    <col min="9329" max="9329" width="7.6640625" style="6" bestFit="1" customWidth="1"/>
    <col min="9330" max="9330" width="8.5546875" style="6" bestFit="1" customWidth="1"/>
    <col min="9331" max="9331" width="4.6640625" style="6" bestFit="1" customWidth="1"/>
    <col min="9332" max="9332" width="7.6640625" style="6" bestFit="1" customWidth="1"/>
    <col min="9333" max="9333" width="8.5546875" style="6" bestFit="1" customWidth="1"/>
    <col min="9334" max="9334" width="4.6640625" style="6" bestFit="1" customWidth="1"/>
    <col min="9335" max="9335" width="7.6640625" style="6" bestFit="1" customWidth="1"/>
    <col min="9336" max="9336" width="8.5546875" style="6" bestFit="1" customWidth="1"/>
    <col min="9337" max="9337" width="4.6640625" style="6" bestFit="1" customWidth="1"/>
    <col min="9338" max="9338" width="7.6640625" style="6" bestFit="1" customWidth="1"/>
    <col min="9339" max="9339" width="11.44140625" style="6"/>
    <col min="9340" max="9343" width="5.5546875" style="6" bestFit="1" customWidth="1"/>
    <col min="9344" max="9347" width="5.88671875" style="6" bestFit="1" customWidth="1"/>
    <col min="9348" max="9351" width="5.6640625" style="6" bestFit="1" customWidth="1"/>
    <col min="9352" max="9352" width="5.33203125" style="6" bestFit="1" customWidth="1"/>
    <col min="9353" max="9353" width="6.109375" style="6" bestFit="1" customWidth="1"/>
    <col min="9354" max="9354" width="4.109375" style="6" bestFit="1" customWidth="1"/>
    <col min="9355" max="9387" width="11.44140625" style="6"/>
    <col min="9388" max="9391" width="5.33203125" style="6" bestFit="1" customWidth="1"/>
    <col min="9392" max="9395" width="5.5546875" style="6" bestFit="1" customWidth="1"/>
    <col min="9396" max="9399" width="5.44140625" style="6" bestFit="1" customWidth="1"/>
    <col min="9400" max="9449" width="11.44140625" style="6"/>
    <col min="9450" max="9450" width="16.33203125" style="6" bestFit="1" customWidth="1"/>
    <col min="9451" max="9451" width="12.5546875" style="6" bestFit="1" customWidth="1"/>
    <col min="9452" max="9452" width="26.44140625" style="6" bestFit="1" customWidth="1"/>
    <col min="9453" max="9453" width="18.5546875" style="6" bestFit="1" customWidth="1"/>
    <col min="9454" max="9454" width="18.5546875" style="6" customWidth="1"/>
    <col min="9455" max="9455" width="6.6640625" style="6" bestFit="1" customWidth="1"/>
    <col min="9456" max="9456" width="5" style="6" bestFit="1" customWidth="1"/>
    <col min="9457" max="9457" width="7" style="6" bestFit="1" customWidth="1"/>
    <col min="9458" max="9458" width="6.44140625" style="6" bestFit="1" customWidth="1"/>
    <col min="9459" max="9459" width="6.109375" style="6" bestFit="1" customWidth="1"/>
    <col min="9460" max="9460" width="6.5546875" style="6" bestFit="1" customWidth="1"/>
    <col min="9461" max="9461" width="7" style="6" bestFit="1" customWidth="1"/>
    <col min="9462" max="9462" width="9.109375" style="6" bestFit="1" customWidth="1"/>
    <col min="9463" max="9463" width="8.6640625" style="6" bestFit="1" customWidth="1"/>
    <col min="9464" max="9464" width="6.88671875" style="6" bestFit="1" customWidth="1"/>
    <col min="9465" max="9465" width="7.33203125" style="6" bestFit="1" customWidth="1"/>
    <col min="9466" max="9466" width="6.109375" style="6" bestFit="1" customWidth="1"/>
    <col min="9467" max="9467" width="5.33203125" style="6" bestFit="1" customWidth="1"/>
    <col min="9468" max="9468" width="8.33203125" style="6" bestFit="1" customWidth="1"/>
    <col min="9469" max="9469" width="7.88671875" style="6" bestFit="1" customWidth="1"/>
    <col min="9470" max="9470" width="5.88671875" style="6" bestFit="1" customWidth="1"/>
    <col min="9471" max="9471" width="7.88671875" style="6" bestFit="1" customWidth="1"/>
    <col min="9472" max="9472" width="7.44140625" style="6" bestFit="1" customWidth="1"/>
    <col min="9473" max="9473" width="8.5546875" style="6" bestFit="1" customWidth="1"/>
    <col min="9474" max="9475" width="8.5546875" style="6" customWidth="1"/>
    <col min="9476" max="9476" width="16.33203125" style="6" bestFit="1" customWidth="1"/>
    <col min="9477" max="9478" width="8.109375" style="6" bestFit="1" customWidth="1"/>
    <col min="9479" max="9479" width="6.5546875" style="6" bestFit="1" customWidth="1"/>
    <col min="9480" max="9480" width="7.5546875" style="6" bestFit="1" customWidth="1"/>
    <col min="9481" max="9481" width="7.33203125" style="6" bestFit="1" customWidth="1"/>
    <col min="9482" max="9482" width="5.33203125" style="6" bestFit="1" customWidth="1"/>
    <col min="9483" max="9483" width="5.5546875" style="6" bestFit="1" customWidth="1"/>
    <col min="9484" max="9485" width="5.44140625" style="6" bestFit="1" customWidth="1"/>
    <col min="9486" max="9486" width="9" style="6" bestFit="1" customWidth="1"/>
    <col min="9487" max="9487" width="10" style="6" bestFit="1" customWidth="1"/>
    <col min="9488" max="9488" width="6.109375" style="6" bestFit="1" customWidth="1"/>
    <col min="9489" max="9489" width="9" style="6" bestFit="1" customWidth="1"/>
    <col min="9490" max="9491" width="9" style="6" customWidth="1"/>
    <col min="9492" max="9492" width="16.33203125" style="6" bestFit="1" customWidth="1"/>
    <col min="9493" max="9493" width="10" style="6" bestFit="1" customWidth="1"/>
    <col min="9494" max="9494" width="5.44140625" style="6" bestFit="1" customWidth="1"/>
    <col min="9495" max="9495" width="9" style="6" bestFit="1" customWidth="1"/>
    <col min="9496" max="9496" width="10" style="6" bestFit="1" customWidth="1"/>
    <col min="9497" max="9497" width="5.44140625" style="6" bestFit="1" customWidth="1"/>
    <col min="9498" max="9498" width="9" style="6" bestFit="1" customWidth="1"/>
    <col min="9499" max="9499" width="10" style="6" bestFit="1" customWidth="1"/>
    <col min="9500" max="9500" width="6.33203125" style="6" bestFit="1" customWidth="1"/>
    <col min="9501" max="9502" width="6.5546875" style="6" bestFit="1" customWidth="1"/>
    <col min="9503" max="9503" width="6.33203125" style="6" bestFit="1" customWidth="1"/>
    <col min="9504" max="9505" width="7" style="6" bestFit="1" customWidth="1"/>
    <col min="9506" max="9507" width="7" style="6" customWidth="1"/>
    <col min="9508" max="9508" width="16.33203125" style="6" bestFit="1" customWidth="1"/>
    <col min="9509" max="9510" width="7" style="6" bestFit="1" customWidth="1"/>
    <col min="9511" max="9511" width="6.5546875" style="6" bestFit="1" customWidth="1"/>
    <col min="9512" max="9512" width="9.6640625" style="6" bestFit="1" customWidth="1"/>
    <col min="9513" max="9515" width="6.5546875" style="6" bestFit="1" customWidth="1"/>
    <col min="9516" max="9517" width="6.109375" style="6" bestFit="1" customWidth="1"/>
    <col min="9518" max="9518" width="5.33203125" style="6" bestFit="1" customWidth="1"/>
    <col min="9519" max="9519" width="6.109375" style="6" bestFit="1" customWidth="1"/>
    <col min="9520" max="9520" width="7.44140625" style="6" bestFit="1" customWidth="1"/>
    <col min="9521" max="9521" width="8.6640625" style="6" bestFit="1" customWidth="1"/>
    <col min="9522" max="9523" width="8.6640625" style="6" customWidth="1"/>
    <col min="9524" max="9524" width="16.33203125" style="6" bestFit="1" customWidth="1"/>
    <col min="9525" max="9525" width="8.6640625" style="6" customWidth="1"/>
    <col min="9526" max="9526" width="8.33203125" style="6" bestFit="1" customWidth="1"/>
    <col min="9527" max="9528" width="9.6640625" style="6" bestFit="1" customWidth="1"/>
    <col min="9529" max="9529" width="6.109375" style="6" bestFit="1" customWidth="1"/>
    <col min="9530" max="9531" width="7.6640625" style="6" bestFit="1" customWidth="1"/>
    <col min="9532" max="9532" width="8.109375" style="6" bestFit="1" customWidth="1"/>
    <col min="9533" max="9533" width="7.6640625" style="6" bestFit="1" customWidth="1"/>
    <col min="9534" max="9534" width="8.109375" style="6" bestFit="1" customWidth="1"/>
    <col min="9535" max="9535" width="6.5546875" style="6" bestFit="1" customWidth="1"/>
    <col min="9536" max="9536" width="5.33203125" style="6" bestFit="1" customWidth="1"/>
    <col min="9537" max="9537" width="8" style="6" bestFit="1" customWidth="1"/>
    <col min="9538" max="9539" width="5.33203125" style="6" customWidth="1"/>
    <col min="9540" max="9540" width="16.33203125" style="6" bestFit="1" customWidth="1"/>
    <col min="9541" max="9541" width="8" style="6" bestFit="1" customWidth="1"/>
    <col min="9542" max="9542" width="6.44140625" style="6" bestFit="1" customWidth="1"/>
    <col min="9543" max="9543" width="5.33203125" style="6" bestFit="1" customWidth="1"/>
    <col min="9544" max="9544" width="8.44140625" style="6" bestFit="1" customWidth="1"/>
    <col min="9545" max="9545" width="6.109375" style="6" bestFit="1" customWidth="1"/>
    <col min="9546" max="9546" width="6.5546875" style="6" bestFit="1" customWidth="1"/>
    <col min="9547" max="9547" width="6.88671875" style="6" bestFit="1" customWidth="1"/>
    <col min="9548" max="9548" width="6.5546875" style="6" customWidth="1"/>
    <col min="9549" max="9549" width="6.5546875" style="6" bestFit="1" customWidth="1"/>
    <col min="9550" max="9550" width="5.44140625" style="6" bestFit="1" customWidth="1"/>
    <col min="9551" max="9551" width="5.88671875" style="6" bestFit="1" customWidth="1"/>
    <col min="9552" max="9552" width="5.33203125" style="6" bestFit="1" customWidth="1"/>
    <col min="9553" max="9553" width="8.6640625" style="6" bestFit="1" customWidth="1"/>
    <col min="9554" max="9554" width="8.6640625" style="6" customWidth="1"/>
    <col min="9555" max="9555" width="11.44140625" style="6"/>
    <col min="9556" max="9556" width="16.33203125" style="6" bestFit="1" customWidth="1"/>
    <col min="9557" max="9557" width="9.6640625" style="6" bestFit="1" customWidth="1"/>
    <col min="9558" max="9558" width="6.109375" style="6" bestFit="1" customWidth="1"/>
    <col min="9559" max="9559" width="8.6640625" style="6" bestFit="1" customWidth="1"/>
    <col min="9560" max="9560" width="9.6640625" style="6" bestFit="1" customWidth="1"/>
    <col min="9561" max="9561" width="6.109375" style="6" bestFit="1" customWidth="1"/>
    <col min="9562" max="9562" width="8.6640625" style="6" bestFit="1" customWidth="1"/>
    <col min="9563" max="9563" width="9.6640625" style="6" bestFit="1" customWidth="1"/>
    <col min="9564" max="9564" width="6.6640625" style="6" bestFit="1" customWidth="1"/>
    <col min="9565" max="9565" width="8.6640625" style="6" bestFit="1" customWidth="1"/>
    <col min="9566" max="9566" width="9.6640625" style="6" bestFit="1" customWidth="1"/>
    <col min="9567" max="9569" width="5.88671875" style="6" bestFit="1" customWidth="1"/>
    <col min="9570" max="9571" width="5.88671875" style="6" customWidth="1"/>
    <col min="9572" max="9572" width="16.33203125" style="6" bestFit="1" customWidth="1"/>
    <col min="9573" max="9573" width="5.88671875" style="6" bestFit="1" customWidth="1"/>
    <col min="9574" max="9577" width="6.5546875" style="6" bestFit="1" customWidth="1"/>
    <col min="9578" max="9578" width="6.109375" style="6" bestFit="1" customWidth="1"/>
    <col min="9579" max="9579" width="7.33203125" style="6" bestFit="1" customWidth="1"/>
    <col min="9580" max="9580" width="6.109375" style="6" bestFit="1" customWidth="1"/>
    <col min="9581" max="9581" width="7.5546875" style="6" bestFit="1" customWidth="1"/>
    <col min="9582" max="9582" width="7.33203125" style="6" bestFit="1" customWidth="1"/>
    <col min="9583" max="9583" width="7" style="6" bestFit="1" customWidth="1"/>
    <col min="9584" max="9584" width="4.6640625" style="6" bestFit="1" customWidth="1"/>
    <col min="9585" max="9585" width="7.6640625" style="6" bestFit="1" customWidth="1"/>
    <col min="9586" max="9586" width="8.5546875" style="6" bestFit="1" customWidth="1"/>
    <col min="9587" max="9587" width="4.6640625" style="6" bestFit="1" customWidth="1"/>
    <col min="9588" max="9588" width="7.6640625" style="6" bestFit="1" customWidth="1"/>
    <col min="9589" max="9589" width="8.5546875" style="6" bestFit="1" customWidth="1"/>
    <col min="9590" max="9590" width="4.6640625" style="6" bestFit="1" customWidth="1"/>
    <col min="9591" max="9591" width="7.6640625" style="6" bestFit="1" customWidth="1"/>
    <col min="9592" max="9592" width="8.5546875" style="6" bestFit="1" customWidth="1"/>
    <col min="9593" max="9593" width="4.6640625" style="6" bestFit="1" customWidth="1"/>
    <col min="9594" max="9594" width="7.6640625" style="6" bestFit="1" customWidth="1"/>
    <col min="9595" max="9595" width="11.44140625" style="6"/>
    <col min="9596" max="9599" width="5.5546875" style="6" bestFit="1" customWidth="1"/>
    <col min="9600" max="9603" width="5.88671875" style="6" bestFit="1" customWidth="1"/>
    <col min="9604" max="9607" width="5.6640625" style="6" bestFit="1" customWidth="1"/>
    <col min="9608" max="9608" width="5.33203125" style="6" bestFit="1" customWidth="1"/>
    <col min="9609" max="9609" width="6.109375" style="6" bestFit="1" customWidth="1"/>
    <col min="9610" max="9610" width="4.109375" style="6" bestFit="1" customWidth="1"/>
    <col min="9611" max="9643" width="11.44140625" style="6"/>
    <col min="9644" max="9647" width="5.33203125" style="6" bestFit="1" customWidth="1"/>
    <col min="9648" max="9651" width="5.5546875" style="6" bestFit="1" customWidth="1"/>
    <col min="9652" max="9655" width="5.44140625" style="6" bestFit="1" customWidth="1"/>
    <col min="9656" max="9705" width="11.44140625" style="6"/>
    <col min="9706" max="9706" width="16.33203125" style="6" bestFit="1" customWidth="1"/>
    <col min="9707" max="9707" width="12.5546875" style="6" bestFit="1" customWidth="1"/>
    <col min="9708" max="9708" width="26.44140625" style="6" bestFit="1" customWidth="1"/>
    <col min="9709" max="9709" width="18.5546875" style="6" bestFit="1" customWidth="1"/>
    <col min="9710" max="9710" width="18.5546875" style="6" customWidth="1"/>
    <col min="9711" max="9711" width="6.6640625" style="6" bestFit="1" customWidth="1"/>
    <col min="9712" max="9712" width="5" style="6" bestFit="1" customWidth="1"/>
    <col min="9713" max="9713" width="7" style="6" bestFit="1" customWidth="1"/>
    <col min="9714" max="9714" width="6.44140625" style="6" bestFit="1" customWidth="1"/>
    <col min="9715" max="9715" width="6.109375" style="6" bestFit="1" customWidth="1"/>
    <col min="9716" max="9716" width="6.5546875" style="6" bestFit="1" customWidth="1"/>
    <col min="9717" max="9717" width="7" style="6" bestFit="1" customWidth="1"/>
    <col min="9718" max="9718" width="9.109375" style="6" bestFit="1" customWidth="1"/>
    <col min="9719" max="9719" width="8.6640625" style="6" bestFit="1" customWidth="1"/>
    <col min="9720" max="9720" width="6.88671875" style="6" bestFit="1" customWidth="1"/>
    <col min="9721" max="9721" width="7.33203125" style="6" bestFit="1" customWidth="1"/>
    <col min="9722" max="9722" width="6.109375" style="6" bestFit="1" customWidth="1"/>
    <col min="9723" max="9723" width="5.33203125" style="6" bestFit="1" customWidth="1"/>
    <col min="9724" max="9724" width="8.33203125" style="6" bestFit="1" customWidth="1"/>
    <col min="9725" max="9725" width="7.88671875" style="6" bestFit="1" customWidth="1"/>
    <col min="9726" max="9726" width="5.88671875" style="6" bestFit="1" customWidth="1"/>
    <col min="9727" max="9727" width="7.88671875" style="6" bestFit="1" customWidth="1"/>
    <col min="9728" max="9728" width="7.44140625" style="6" bestFit="1" customWidth="1"/>
    <col min="9729" max="9729" width="8.5546875" style="6" bestFit="1" customWidth="1"/>
    <col min="9730" max="9731" width="8.5546875" style="6" customWidth="1"/>
    <col min="9732" max="9732" width="16.33203125" style="6" bestFit="1" customWidth="1"/>
    <col min="9733" max="9734" width="8.109375" style="6" bestFit="1" customWidth="1"/>
    <col min="9735" max="9735" width="6.5546875" style="6" bestFit="1" customWidth="1"/>
    <col min="9736" max="9736" width="7.5546875" style="6" bestFit="1" customWidth="1"/>
    <col min="9737" max="9737" width="7.33203125" style="6" bestFit="1" customWidth="1"/>
    <col min="9738" max="9738" width="5.33203125" style="6" bestFit="1" customWidth="1"/>
    <col min="9739" max="9739" width="5.5546875" style="6" bestFit="1" customWidth="1"/>
    <col min="9740" max="9741" width="5.44140625" style="6" bestFit="1" customWidth="1"/>
    <col min="9742" max="9742" width="9" style="6" bestFit="1" customWidth="1"/>
    <col min="9743" max="9743" width="10" style="6" bestFit="1" customWidth="1"/>
    <col min="9744" max="9744" width="6.109375" style="6" bestFit="1" customWidth="1"/>
    <col min="9745" max="9745" width="9" style="6" bestFit="1" customWidth="1"/>
    <col min="9746" max="9747" width="9" style="6" customWidth="1"/>
    <col min="9748" max="9748" width="16.33203125" style="6" bestFit="1" customWidth="1"/>
    <col min="9749" max="9749" width="10" style="6" bestFit="1" customWidth="1"/>
    <col min="9750" max="9750" width="5.44140625" style="6" bestFit="1" customWidth="1"/>
    <col min="9751" max="9751" width="9" style="6" bestFit="1" customWidth="1"/>
    <col min="9752" max="9752" width="10" style="6" bestFit="1" customWidth="1"/>
    <col min="9753" max="9753" width="5.44140625" style="6" bestFit="1" customWidth="1"/>
    <col min="9754" max="9754" width="9" style="6" bestFit="1" customWidth="1"/>
    <col min="9755" max="9755" width="10" style="6" bestFit="1" customWidth="1"/>
    <col min="9756" max="9756" width="6.33203125" style="6" bestFit="1" customWidth="1"/>
    <col min="9757" max="9758" width="6.5546875" style="6" bestFit="1" customWidth="1"/>
    <col min="9759" max="9759" width="6.33203125" style="6" bestFit="1" customWidth="1"/>
    <col min="9760" max="9761" width="7" style="6" bestFit="1" customWidth="1"/>
    <col min="9762" max="9763" width="7" style="6" customWidth="1"/>
    <col min="9764" max="9764" width="16.33203125" style="6" bestFit="1" customWidth="1"/>
    <col min="9765" max="9766" width="7" style="6" bestFit="1" customWidth="1"/>
    <col min="9767" max="9767" width="6.5546875" style="6" bestFit="1" customWidth="1"/>
    <col min="9768" max="9768" width="9.6640625" style="6" bestFit="1" customWidth="1"/>
    <col min="9769" max="9771" width="6.5546875" style="6" bestFit="1" customWidth="1"/>
    <col min="9772" max="9773" width="6.109375" style="6" bestFit="1" customWidth="1"/>
    <col min="9774" max="9774" width="5.33203125" style="6" bestFit="1" customWidth="1"/>
    <col min="9775" max="9775" width="6.109375" style="6" bestFit="1" customWidth="1"/>
    <col min="9776" max="9776" width="7.44140625" style="6" bestFit="1" customWidth="1"/>
    <col min="9777" max="9777" width="8.6640625" style="6" bestFit="1" customWidth="1"/>
    <col min="9778" max="9779" width="8.6640625" style="6" customWidth="1"/>
    <col min="9780" max="9780" width="16.33203125" style="6" bestFit="1" customWidth="1"/>
    <col min="9781" max="9781" width="8.6640625" style="6" customWidth="1"/>
    <col min="9782" max="9782" width="8.33203125" style="6" bestFit="1" customWidth="1"/>
    <col min="9783" max="9784" width="9.6640625" style="6" bestFit="1" customWidth="1"/>
    <col min="9785" max="9785" width="6.109375" style="6" bestFit="1" customWidth="1"/>
    <col min="9786" max="9787" width="7.6640625" style="6" bestFit="1" customWidth="1"/>
    <col min="9788" max="9788" width="8.109375" style="6" bestFit="1" customWidth="1"/>
    <col min="9789" max="9789" width="7.6640625" style="6" bestFit="1" customWidth="1"/>
    <col min="9790" max="9790" width="8.109375" style="6" bestFit="1" customWidth="1"/>
    <col min="9791" max="9791" width="6.5546875" style="6" bestFit="1" customWidth="1"/>
    <col min="9792" max="9792" width="5.33203125" style="6" bestFit="1" customWidth="1"/>
    <col min="9793" max="9793" width="8" style="6" bestFit="1" customWidth="1"/>
    <col min="9794" max="9795" width="5.33203125" style="6" customWidth="1"/>
    <col min="9796" max="9796" width="16.33203125" style="6" bestFit="1" customWidth="1"/>
    <col min="9797" max="9797" width="8" style="6" bestFit="1" customWidth="1"/>
    <col min="9798" max="9798" width="6.44140625" style="6" bestFit="1" customWidth="1"/>
    <col min="9799" max="9799" width="5.33203125" style="6" bestFit="1" customWidth="1"/>
    <col min="9800" max="9800" width="8.44140625" style="6" bestFit="1" customWidth="1"/>
    <col min="9801" max="9801" width="6.109375" style="6" bestFit="1" customWidth="1"/>
    <col min="9802" max="9802" width="6.5546875" style="6" bestFit="1" customWidth="1"/>
    <col min="9803" max="9803" width="6.88671875" style="6" bestFit="1" customWidth="1"/>
    <col min="9804" max="9804" width="6.5546875" style="6" customWidth="1"/>
    <col min="9805" max="9805" width="6.5546875" style="6" bestFit="1" customWidth="1"/>
    <col min="9806" max="9806" width="5.44140625" style="6" bestFit="1" customWidth="1"/>
    <col min="9807" max="9807" width="5.88671875" style="6" bestFit="1" customWidth="1"/>
    <col min="9808" max="9808" width="5.33203125" style="6" bestFit="1" customWidth="1"/>
    <col min="9809" max="9809" width="8.6640625" style="6" bestFit="1" customWidth="1"/>
    <col min="9810" max="9810" width="8.6640625" style="6" customWidth="1"/>
    <col min="9811" max="9811" width="11.44140625" style="6"/>
    <col min="9812" max="9812" width="16.33203125" style="6" bestFit="1" customWidth="1"/>
    <col min="9813" max="9813" width="9.6640625" style="6" bestFit="1" customWidth="1"/>
    <col min="9814" max="9814" width="6.109375" style="6" bestFit="1" customWidth="1"/>
    <col min="9815" max="9815" width="8.6640625" style="6" bestFit="1" customWidth="1"/>
    <col min="9816" max="9816" width="9.6640625" style="6" bestFit="1" customWidth="1"/>
    <col min="9817" max="9817" width="6.109375" style="6" bestFit="1" customWidth="1"/>
    <col min="9818" max="9818" width="8.6640625" style="6" bestFit="1" customWidth="1"/>
    <col min="9819" max="9819" width="9.6640625" style="6" bestFit="1" customWidth="1"/>
    <col min="9820" max="9820" width="6.6640625" style="6" bestFit="1" customWidth="1"/>
    <col min="9821" max="9821" width="8.6640625" style="6" bestFit="1" customWidth="1"/>
    <col min="9822" max="9822" width="9.6640625" style="6" bestFit="1" customWidth="1"/>
    <col min="9823" max="9825" width="5.88671875" style="6" bestFit="1" customWidth="1"/>
    <col min="9826" max="9827" width="5.88671875" style="6" customWidth="1"/>
    <col min="9828" max="9828" width="16.33203125" style="6" bestFit="1" customWidth="1"/>
    <col min="9829" max="9829" width="5.88671875" style="6" bestFit="1" customWidth="1"/>
    <col min="9830" max="9833" width="6.5546875" style="6" bestFit="1" customWidth="1"/>
    <col min="9834" max="9834" width="6.109375" style="6" bestFit="1" customWidth="1"/>
    <col min="9835" max="9835" width="7.33203125" style="6" bestFit="1" customWidth="1"/>
    <col min="9836" max="9836" width="6.109375" style="6" bestFit="1" customWidth="1"/>
    <col min="9837" max="9837" width="7.5546875" style="6" bestFit="1" customWidth="1"/>
    <col min="9838" max="9838" width="7.33203125" style="6" bestFit="1" customWidth="1"/>
    <col min="9839" max="9839" width="7" style="6" bestFit="1" customWidth="1"/>
    <col min="9840" max="9840" width="4.6640625" style="6" bestFit="1" customWidth="1"/>
    <col min="9841" max="9841" width="7.6640625" style="6" bestFit="1" customWidth="1"/>
    <col min="9842" max="9842" width="8.5546875" style="6" bestFit="1" customWidth="1"/>
    <col min="9843" max="9843" width="4.6640625" style="6" bestFit="1" customWidth="1"/>
    <col min="9844" max="9844" width="7.6640625" style="6" bestFit="1" customWidth="1"/>
    <col min="9845" max="9845" width="8.5546875" style="6" bestFit="1" customWidth="1"/>
    <col min="9846" max="9846" width="4.6640625" style="6" bestFit="1" customWidth="1"/>
    <col min="9847" max="9847" width="7.6640625" style="6" bestFit="1" customWidth="1"/>
    <col min="9848" max="9848" width="8.5546875" style="6" bestFit="1" customWidth="1"/>
    <col min="9849" max="9849" width="4.6640625" style="6" bestFit="1" customWidth="1"/>
    <col min="9850" max="9850" width="7.6640625" style="6" bestFit="1" customWidth="1"/>
    <col min="9851" max="9851" width="11.44140625" style="6"/>
    <col min="9852" max="9855" width="5.5546875" style="6" bestFit="1" customWidth="1"/>
    <col min="9856" max="9859" width="5.88671875" style="6" bestFit="1" customWidth="1"/>
    <col min="9860" max="9863" width="5.6640625" style="6" bestFit="1" customWidth="1"/>
    <col min="9864" max="9864" width="5.33203125" style="6" bestFit="1" customWidth="1"/>
    <col min="9865" max="9865" width="6.109375" style="6" bestFit="1" customWidth="1"/>
    <col min="9866" max="9866" width="4.109375" style="6" bestFit="1" customWidth="1"/>
    <col min="9867" max="9899" width="11.44140625" style="6"/>
    <col min="9900" max="9903" width="5.33203125" style="6" bestFit="1" customWidth="1"/>
    <col min="9904" max="9907" width="5.5546875" style="6" bestFit="1" customWidth="1"/>
    <col min="9908" max="9911" width="5.44140625" style="6" bestFit="1" customWidth="1"/>
    <col min="9912" max="9961" width="11.44140625" style="6"/>
    <col min="9962" max="9962" width="16.33203125" style="6" bestFit="1" customWidth="1"/>
    <col min="9963" max="9963" width="12.5546875" style="6" bestFit="1" customWidth="1"/>
    <col min="9964" max="9964" width="26.44140625" style="6" bestFit="1" customWidth="1"/>
    <col min="9965" max="9965" width="18.5546875" style="6" bestFit="1" customWidth="1"/>
    <col min="9966" max="9966" width="18.5546875" style="6" customWidth="1"/>
    <col min="9967" max="9967" width="6.6640625" style="6" bestFit="1" customWidth="1"/>
    <col min="9968" max="9968" width="5" style="6" bestFit="1" customWidth="1"/>
    <col min="9969" max="9969" width="7" style="6" bestFit="1" customWidth="1"/>
    <col min="9970" max="9970" width="6.44140625" style="6" bestFit="1" customWidth="1"/>
    <col min="9971" max="9971" width="6.109375" style="6" bestFit="1" customWidth="1"/>
    <col min="9972" max="9972" width="6.5546875" style="6" bestFit="1" customWidth="1"/>
    <col min="9973" max="9973" width="7" style="6" bestFit="1" customWidth="1"/>
    <col min="9974" max="9974" width="9.109375" style="6" bestFit="1" customWidth="1"/>
    <col min="9975" max="9975" width="8.6640625" style="6" bestFit="1" customWidth="1"/>
    <col min="9976" max="9976" width="6.88671875" style="6" bestFit="1" customWidth="1"/>
    <col min="9977" max="9977" width="7.33203125" style="6" bestFit="1" customWidth="1"/>
    <col min="9978" max="9978" width="6.109375" style="6" bestFit="1" customWidth="1"/>
    <col min="9979" max="9979" width="5.33203125" style="6" bestFit="1" customWidth="1"/>
    <col min="9980" max="9980" width="8.33203125" style="6" bestFit="1" customWidth="1"/>
    <col min="9981" max="9981" width="7.88671875" style="6" bestFit="1" customWidth="1"/>
    <col min="9982" max="9982" width="5.88671875" style="6" bestFit="1" customWidth="1"/>
    <col min="9983" max="9983" width="7.88671875" style="6" bestFit="1" customWidth="1"/>
    <col min="9984" max="9984" width="7.44140625" style="6" bestFit="1" customWidth="1"/>
    <col min="9985" max="9985" width="8.5546875" style="6" bestFit="1" customWidth="1"/>
    <col min="9986" max="9987" width="8.5546875" style="6" customWidth="1"/>
    <col min="9988" max="9988" width="16.33203125" style="6" bestFit="1" customWidth="1"/>
    <col min="9989" max="9990" width="8.109375" style="6" bestFit="1" customWidth="1"/>
    <col min="9991" max="9991" width="6.5546875" style="6" bestFit="1" customWidth="1"/>
    <col min="9992" max="9992" width="7.5546875" style="6" bestFit="1" customWidth="1"/>
    <col min="9993" max="9993" width="7.33203125" style="6" bestFit="1" customWidth="1"/>
    <col min="9994" max="9994" width="5.33203125" style="6" bestFit="1" customWidth="1"/>
    <col min="9995" max="9995" width="5.5546875" style="6" bestFit="1" customWidth="1"/>
    <col min="9996" max="9997" width="5.44140625" style="6" bestFit="1" customWidth="1"/>
    <col min="9998" max="9998" width="9" style="6" bestFit="1" customWidth="1"/>
    <col min="9999" max="9999" width="10" style="6" bestFit="1" customWidth="1"/>
    <col min="10000" max="10000" width="6.109375" style="6" bestFit="1" customWidth="1"/>
    <col min="10001" max="10001" width="9" style="6" bestFit="1" customWidth="1"/>
    <col min="10002" max="10003" width="9" style="6" customWidth="1"/>
    <col min="10004" max="10004" width="16.33203125" style="6" bestFit="1" customWidth="1"/>
    <col min="10005" max="10005" width="10" style="6" bestFit="1" customWidth="1"/>
    <col min="10006" max="10006" width="5.44140625" style="6" bestFit="1" customWidth="1"/>
    <col min="10007" max="10007" width="9" style="6" bestFit="1" customWidth="1"/>
    <col min="10008" max="10008" width="10" style="6" bestFit="1" customWidth="1"/>
    <col min="10009" max="10009" width="5.44140625" style="6" bestFit="1" customWidth="1"/>
    <col min="10010" max="10010" width="9" style="6" bestFit="1" customWidth="1"/>
    <col min="10011" max="10011" width="10" style="6" bestFit="1" customWidth="1"/>
    <col min="10012" max="10012" width="6.33203125" style="6" bestFit="1" customWidth="1"/>
    <col min="10013" max="10014" width="6.5546875" style="6" bestFit="1" customWidth="1"/>
    <col min="10015" max="10015" width="6.33203125" style="6" bestFit="1" customWidth="1"/>
    <col min="10016" max="10017" width="7" style="6" bestFit="1" customWidth="1"/>
    <col min="10018" max="10019" width="7" style="6" customWidth="1"/>
    <col min="10020" max="10020" width="16.33203125" style="6" bestFit="1" customWidth="1"/>
    <col min="10021" max="10022" width="7" style="6" bestFit="1" customWidth="1"/>
    <col min="10023" max="10023" width="6.5546875" style="6" bestFit="1" customWidth="1"/>
    <col min="10024" max="10024" width="9.6640625" style="6" bestFit="1" customWidth="1"/>
    <col min="10025" max="10027" width="6.5546875" style="6" bestFit="1" customWidth="1"/>
    <col min="10028" max="10029" width="6.109375" style="6" bestFit="1" customWidth="1"/>
    <col min="10030" max="10030" width="5.33203125" style="6" bestFit="1" customWidth="1"/>
    <col min="10031" max="10031" width="6.109375" style="6" bestFit="1" customWidth="1"/>
    <col min="10032" max="10032" width="7.44140625" style="6" bestFit="1" customWidth="1"/>
    <col min="10033" max="10033" width="8.6640625" style="6" bestFit="1" customWidth="1"/>
    <col min="10034" max="10035" width="8.6640625" style="6" customWidth="1"/>
    <col min="10036" max="10036" width="16.33203125" style="6" bestFit="1" customWidth="1"/>
    <col min="10037" max="10037" width="8.6640625" style="6" customWidth="1"/>
    <col min="10038" max="10038" width="8.33203125" style="6" bestFit="1" customWidth="1"/>
    <col min="10039" max="10040" width="9.6640625" style="6" bestFit="1" customWidth="1"/>
    <col min="10041" max="10041" width="6.109375" style="6" bestFit="1" customWidth="1"/>
    <col min="10042" max="10043" width="7.6640625" style="6" bestFit="1" customWidth="1"/>
    <col min="10044" max="10044" width="8.109375" style="6" bestFit="1" customWidth="1"/>
    <col min="10045" max="10045" width="7.6640625" style="6" bestFit="1" customWidth="1"/>
    <col min="10046" max="10046" width="8.109375" style="6" bestFit="1" customWidth="1"/>
    <col min="10047" max="10047" width="6.5546875" style="6" bestFit="1" customWidth="1"/>
    <col min="10048" max="10048" width="5.33203125" style="6" bestFit="1" customWidth="1"/>
    <col min="10049" max="10049" width="8" style="6" bestFit="1" customWidth="1"/>
    <col min="10050" max="10051" width="5.33203125" style="6" customWidth="1"/>
    <col min="10052" max="10052" width="16.33203125" style="6" bestFit="1" customWidth="1"/>
    <col min="10053" max="10053" width="8" style="6" bestFit="1" customWidth="1"/>
    <col min="10054" max="10054" width="6.44140625" style="6" bestFit="1" customWidth="1"/>
    <col min="10055" max="10055" width="5.33203125" style="6" bestFit="1" customWidth="1"/>
    <col min="10056" max="10056" width="8.44140625" style="6" bestFit="1" customWidth="1"/>
    <col min="10057" max="10057" width="6.109375" style="6" bestFit="1" customWidth="1"/>
    <col min="10058" max="10058" width="6.5546875" style="6" bestFit="1" customWidth="1"/>
    <col min="10059" max="10059" width="6.88671875" style="6" bestFit="1" customWidth="1"/>
    <col min="10060" max="10060" width="6.5546875" style="6" customWidth="1"/>
    <col min="10061" max="10061" width="6.5546875" style="6" bestFit="1" customWidth="1"/>
    <col min="10062" max="10062" width="5.44140625" style="6" bestFit="1" customWidth="1"/>
    <col min="10063" max="10063" width="5.88671875" style="6" bestFit="1" customWidth="1"/>
    <col min="10064" max="10064" width="5.33203125" style="6" bestFit="1" customWidth="1"/>
    <col min="10065" max="10065" width="8.6640625" style="6" bestFit="1" customWidth="1"/>
    <col min="10066" max="10066" width="8.6640625" style="6" customWidth="1"/>
    <col min="10067" max="10067" width="11.44140625" style="6"/>
    <col min="10068" max="10068" width="16.33203125" style="6" bestFit="1" customWidth="1"/>
    <col min="10069" max="10069" width="9.6640625" style="6" bestFit="1" customWidth="1"/>
    <col min="10070" max="10070" width="6.109375" style="6" bestFit="1" customWidth="1"/>
    <col min="10071" max="10071" width="8.6640625" style="6" bestFit="1" customWidth="1"/>
    <col min="10072" max="10072" width="9.6640625" style="6" bestFit="1" customWidth="1"/>
    <col min="10073" max="10073" width="6.109375" style="6" bestFit="1" customWidth="1"/>
    <col min="10074" max="10074" width="8.6640625" style="6" bestFit="1" customWidth="1"/>
    <col min="10075" max="10075" width="9.6640625" style="6" bestFit="1" customWidth="1"/>
    <col min="10076" max="10076" width="6.6640625" style="6" bestFit="1" customWidth="1"/>
    <col min="10077" max="10077" width="8.6640625" style="6" bestFit="1" customWidth="1"/>
    <col min="10078" max="10078" width="9.6640625" style="6" bestFit="1" customWidth="1"/>
    <col min="10079" max="10081" width="5.88671875" style="6" bestFit="1" customWidth="1"/>
    <col min="10082" max="10083" width="5.88671875" style="6" customWidth="1"/>
    <col min="10084" max="10084" width="16.33203125" style="6" bestFit="1" customWidth="1"/>
    <col min="10085" max="10085" width="5.88671875" style="6" bestFit="1" customWidth="1"/>
    <col min="10086" max="10089" width="6.5546875" style="6" bestFit="1" customWidth="1"/>
    <col min="10090" max="10090" width="6.109375" style="6" bestFit="1" customWidth="1"/>
    <col min="10091" max="10091" width="7.33203125" style="6" bestFit="1" customWidth="1"/>
    <col min="10092" max="10092" width="6.109375" style="6" bestFit="1" customWidth="1"/>
    <col min="10093" max="10093" width="7.5546875" style="6" bestFit="1" customWidth="1"/>
    <col min="10094" max="10094" width="7.33203125" style="6" bestFit="1" customWidth="1"/>
    <col min="10095" max="10095" width="7" style="6" bestFit="1" customWidth="1"/>
    <col min="10096" max="10096" width="4.6640625" style="6" bestFit="1" customWidth="1"/>
    <col min="10097" max="10097" width="7.6640625" style="6" bestFit="1" customWidth="1"/>
    <col min="10098" max="10098" width="8.5546875" style="6" bestFit="1" customWidth="1"/>
    <col min="10099" max="10099" width="4.6640625" style="6" bestFit="1" customWidth="1"/>
    <col min="10100" max="10100" width="7.6640625" style="6" bestFit="1" customWidth="1"/>
    <col min="10101" max="10101" width="8.5546875" style="6" bestFit="1" customWidth="1"/>
    <col min="10102" max="10102" width="4.6640625" style="6" bestFit="1" customWidth="1"/>
    <col min="10103" max="10103" width="7.6640625" style="6" bestFit="1" customWidth="1"/>
    <col min="10104" max="10104" width="8.5546875" style="6" bestFit="1" customWidth="1"/>
    <col min="10105" max="10105" width="4.6640625" style="6" bestFit="1" customWidth="1"/>
    <col min="10106" max="10106" width="7.6640625" style="6" bestFit="1" customWidth="1"/>
    <col min="10107" max="10107" width="11.44140625" style="6"/>
    <col min="10108" max="10111" width="5.5546875" style="6" bestFit="1" customWidth="1"/>
    <col min="10112" max="10115" width="5.88671875" style="6" bestFit="1" customWidth="1"/>
    <col min="10116" max="10119" width="5.6640625" style="6" bestFit="1" customWidth="1"/>
    <col min="10120" max="10120" width="5.33203125" style="6" bestFit="1" customWidth="1"/>
    <col min="10121" max="10121" width="6.109375" style="6" bestFit="1" customWidth="1"/>
    <col min="10122" max="10122" width="4.109375" style="6" bestFit="1" customWidth="1"/>
    <col min="10123" max="10155" width="11.44140625" style="6"/>
    <col min="10156" max="10159" width="5.33203125" style="6" bestFit="1" customWidth="1"/>
    <col min="10160" max="10163" width="5.5546875" style="6" bestFit="1" customWidth="1"/>
    <col min="10164" max="10167" width="5.44140625" style="6" bestFit="1" customWidth="1"/>
    <col min="10168" max="10217" width="11.44140625" style="6"/>
    <col min="10218" max="10218" width="16.33203125" style="6" bestFit="1" customWidth="1"/>
    <col min="10219" max="10219" width="12.5546875" style="6" bestFit="1" customWidth="1"/>
    <col min="10220" max="10220" width="26.44140625" style="6" bestFit="1" customWidth="1"/>
    <col min="10221" max="10221" width="18.5546875" style="6" bestFit="1" customWidth="1"/>
    <col min="10222" max="10222" width="18.5546875" style="6" customWidth="1"/>
    <col min="10223" max="10223" width="6.6640625" style="6" bestFit="1" customWidth="1"/>
    <col min="10224" max="10224" width="5" style="6" bestFit="1" customWidth="1"/>
    <col min="10225" max="10225" width="7" style="6" bestFit="1" customWidth="1"/>
    <col min="10226" max="10226" width="6.44140625" style="6" bestFit="1" customWidth="1"/>
    <col min="10227" max="10227" width="6.109375" style="6" bestFit="1" customWidth="1"/>
    <col min="10228" max="10228" width="6.5546875" style="6" bestFit="1" customWidth="1"/>
    <col min="10229" max="10229" width="7" style="6" bestFit="1" customWidth="1"/>
    <col min="10230" max="10230" width="9.109375" style="6" bestFit="1" customWidth="1"/>
    <col min="10231" max="10231" width="8.6640625" style="6" bestFit="1" customWidth="1"/>
    <col min="10232" max="10232" width="6.88671875" style="6" bestFit="1" customWidth="1"/>
    <col min="10233" max="10233" width="7.33203125" style="6" bestFit="1" customWidth="1"/>
    <col min="10234" max="10234" width="6.109375" style="6" bestFit="1" customWidth="1"/>
    <col min="10235" max="10235" width="5.33203125" style="6" bestFit="1" customWidth="1"/>
    <col min="10236" max="10236" width="8.33203125" style="6" bestFit="1" customWidth="1"/>
    <col min="10237" max="10237" width="7.88671875" style="6" bestFit="1" customWidth="1"/>
    <col min="10238" max="10238" width="5.88671875" style="6" bestFit="1" customWidth="1"/>
    <col min="10239" max="10239" width="7.88671875" style="6" bestFit="1" customWidth="1"/>
    <col min="10240" max="10240" width="7.44140625" style="6" bestFit="1" customWidth="1"/>
    <col min="10241" max="10241" width="8.5546875" style="6" bestFit="1" customWidth="1"/>
    <col min="10242" max="10243" width="8.5546875" style="6" customWidth="1"/>
    <col min="10244" max="10244" width="16.33203125" style="6" bestFit="1" customWidth="1"/>
    <col min="10245" max="10246" width="8.109375" style="6" bestFit="1" customWidth="1"/>
    <col min="10247" max="10247" width="6.5546875" style="6" bestFit="1" customWidth="1"/>
    <col min="10248" max="10248" width="7.5546875" style="6" bestFit="1" customWidth="1"/>
    <col min="10249" max="10249" width="7.33203125" style="6" bestFit="1" customWidth="1"/>
    <col min="10250" max="10250" width="5.33203125" style="6" bestFit="1" customWidth="1"/>
    <col min="10251" max="10251" width="5.5546875" style="6" bestFit="1" customWidth="1"/>
    <col min="10252" max="10253" width="5.44140625" style="6" bestFit="1" customWidth="1"/>
    <col min="10254" max="10254" width="9" style="6" bestFit="1" customWidth="1"/>
    <col min="10255" max="10255" width="10" style="6" bestFit="1" customWidth="1"/>
    <col min="10256" max="10256" width="6.109375" style="6" bestFit="1" customWidth="1"/>
    <col min="10257" max="10257" width="9" style="6" bestFit="1" customWidth="1"/>
    <col min="10258" max="10259" width="9" style="6" customWidth="1"/>
    <col min="10260" max="10260" width="16.33203125" style="6" bestFit="1" customWidth="1"/>
    <col min="10261" max="10261" width="10" style="6" bestFit="1" customWidth="1"/>
    <col min="10262" max="10262" width="5.44140625" style="6" bestFit="1" customWidth="1"/>
    <col min="10263" max="10263" width="9" style="6" bestFit="1" customWidth="1"/>
    <col min="10264" max="10264" width="10" style="6" bestFit="1" customWidth="1"/>
    <col min="10265" max="10265" width="5.44140625" style="6" bestFit="1" customWidth="1"/>
    <col min="10266" max="10266" width="9" style="6" bestFit="1" customWidth="1"/>
    <col min="10267" max="10267" width="10" style="6" bestFit="1" customWidth="1"/>
    <col min="10268" max="10268" width="6.33203125" style="6" bestFit="1" customWidth="1"/>
    <col min="10269" max="10270" width="6.5546875" style="6" bestFit="1" customWidth="1"/>
    <col min="10271" max="10271" width="6.33203125" style="6" bestFit="1" customWidth="1"/>
    <col min="10272" max="10273" width="7" style="6" bestFit="1" customWidth="1"/>
    <col min="10274" max="10275" width="7" style="6" customWidth="1"/>
    <col min="10276" max="10276" width="16.33203125" style="6" bestFit="1" customWidth="1"/>
    <col min="10277" max="10278" width="7" style="6" bestFit="1" customWidth="1"/>
    <col min="10279" max="10279" width="6.5546875" style="6" bestFit="1" customWidth="1"/>
    <col min="10280" max="10280" width="9.6640625" style="6" bestFit="1" customWidth="1"/>
    <col min="10281" max="10283" width="6.5546875" style="6" bestFit="1" customWidth="1"/>
    <col min="10284" max="10285" width="6.109375" style="6" bestFit="1" customWidth="1"/>
    <col min="10286" max="10286" width="5.33203125" style="6" bestFit="1" customWidth="1"/>
    <col min="10287" max="10287" width="6.109375" style="6" bestFit="1" customWidth="1"/>
    <col min="10288" max="10288" width="7.44140625" style="6" bestFit="1" customWidth="1"/>
    <col min="10289" max="10289" width="8.6640625" style="6" bestFit="1" customWidth="1"/>
    <col min="10290" max="10291" width="8.6640625" style="6" customWidth="1"/>
    <col min="10292" max="10292" width="16.33203125" style="6" bestFit="1" customWidth="1"/>
    <col min="10293" max="10293" width="8.6640625" style="6" customWidth="1"/>
    <col min="10294" max="10294" width="8.33203125" style="6" bestFit="1" customWidth="1"/>
    <col min="10295" max="10296" width="9.6640625" style="6" bestFit="1" customWidth="1"/>
    <col min="10297" max="10297" width="6.109375" style="6" bestFit="1" customWidth="1"/>
    <col min="10298" max="10299" width="7.6640625" style="6" bestFit="1" customWidth="1"/>
    <col min="10300" max="10300" width="8.109375" style="6" bestFit="1" customWidth="1"/>
    <col min="10301" max="10301" width="7.6640625" style="6" bestFit="1" customWidth="1"/>
    <col min="10302" max="10302" width="8.109375" style="6" bestFit="1" customWidth="1"/>
    <col min="10303" max="10303" width="6.5546875" style="6" bestFit="1" customWidth="1"/>
    <col min="10304" max="10304" width="5.33203125" style="6" bestFit="1" customWidth="1"/>
    <col min="10305" max="10305" width="8" style="6" bestFit="1" customWidth="1"/>
    <col min="10306" max="10307" width="5.33203125" style="6" customWidth="1"/>
    <col min="10308" max="10308" width="16.33203125" style="6" bestFit="1" customWidth="1"/>
    <col min="10309" max="10309" width="8" style="6" bestFit="1" customWidth="1"/>
    <col min="10310" max="10310" width="6.44140625" style="6" bestFit="1" customWidth="1"/>
    <col min="10311" max="10311" width="5.33203125" style="6" bestFit="1" customWidth="1"/>
    <col min="10312" max="10312" width="8.44140625" style="6" bestFit="1" customWidth="1"/>
    <col min="10313" max="10313" width="6.109375" style="6" bestFit="1" customWidth="1"/>
    <col min="10314" max="10314" width="6.5546875" style="6" bestFit="1" customWidth="1"/>
    <col min="10315" max="10315" width="6.88671875" style="6" bestFit="1" customWidth="1"/>
    <col min="10316" max="10316" width="6.5546875" style="6" customWidth="1"/>
    <col min="10317" max="10317" width="6.5546875" style="6" bestFit="1" customWidth="1"/>
    <col min="10318" max="10318" width="5.44140625" style="6" bestFit="1" customWidth="1"/>
    <col min="10319" max="10319" width="5.88671875" style="6" bestFit="1" customWidth="1"/>
    <col min="10320" max="10320" width="5.33203125" style="6" bestFit="1" customWidth="1"/>
    <col min="10321" max="10321" width="8.6640625" style="6" bestFit="1" customWidth="1"/>
    <col min="10322" max="10322" width="8.6640625" style="6" customWidth="1"/>
    <col min="10323" max="10323" width="11.44140625" style="6"/>
    <col min="10324" max="10324" width="16.33203125" style="6" bestFit="1" customWidth="1"/>
    <col min="10325" max="10325" width="9.6640625" style="6" bestFit="1" customWidth="1"/>
    <col min="10326" max="10326" width="6.109375" style="6" bestFit="1" customWidth="1"/>
    <col min="10327" max="10327" width="8.6640625" style="6" bestFit="1" customWidth="1"/>
    <col min="10328" max="10328" width="9.6640625" style="6" bestFit="1" customWidth="1"/>
    <col min="10329" max="10329" width="6.109375" style="6" bestFit="1" customWidth="1"/>
    <col min="10330" max="10330" width="8.6640625" style="6" bestFit="1" customWidth="1"/>
    <col min="10331" max="10331" width="9.6640625" style="6" bestFit="1" customWidth="1"/>
    <col min="10332" max="10332" width="6.6640625" style="6" bestFit="1" customWidth="1"/>
    <col min="10333" max="10333" width="8.6640625" style="6" bestFit="1" customWidth="1"/>
    <col min="10334" max="10334" width="9.6640625" style="6" bestFit="1" customWidth="1"/>
    <col min="10335" max="10337" width="5.88671875" style="6" bestFit="1" customWidth="1"/>
    <col min="10338" max="10339" width="5.88671875" style="6" customWidth="1"/>
    <col min="10340" max="10340" width="16.33203125" style="6" bestFit="1" customWidth="1"/>
    <col min="10341" max="10341" width="5.88671875" style="6" bestFit="1" customWidth="1"/>
    <col min="10342" max="10345" width="6.5546875" style="6" bestFit="1" customWidth="1"/>
    <col min="10346" max="10346" width="6.109375" style="6" bestFit="1" customWidth="1"/>
    <col min="10347" max="10347" width="7.33203125" style="6" bestFit="1" customWidth="1"/>
    <col min="10348" max="10348" width="6.109375" style="6" bestFit="1" customWidth="1"/>
    <col min="10349" max="10349" width="7.5546875" style="6" bestFit="1" customWidth="1"/>
    <col min="10350" max="10350" width="7.33203125" style="6" bestFit="1" customWidth="1"/>
    <col min="10351" max="10351" width="7" style="6" bestFit="1" customWidth="1"/>
    <col min="10352" max="10352" width="4.6640625" style="6" bestFit="1" customWidth="1"/>
    <col min="10353" max="10353" width="7.6640625" style="6" bestFit="1" customWidth="1"/>
    <col min="10354" max="10354" width="8.5546875" style="6" bestFit="1" customWidth="1"/>
    <col min="10355" max="10355" width="4.6640625" style="6" bestFit="1" customWidth="1"/>
    <col min="10356" max="10356" width="7.6640625" style="6" bestFit="1" customWidth="1"/>
    <col min="10357" max="10357" width="8.5546875" style="6" bestFit="1" customWidth="1"/>
    <col min="10358" max="10358" width="4.6640625" style="6" bestFit="1" customWidth="1"/>
    <col min="10359" max="10359" width="7.6640625" style="6" bestFit="1" customWidth="1"/>
    <col min="10360" max="10360" width="8.5546875" style="6" bestFit="1" customWidth="1"/>
    <col min="10361" max="10361" width="4.6640625" style="6" bestFit="1" customWidth="1"/>
    <col min="10362" max="10362" width="7.6640625" style="6" bestFit="1" customWidth="1"/>
    <col min="10363" max="10363" width="11.44140625" style="6"/>
    <col min="10364" max="10367" width="5.5546875" style="6" bestFit="1" customWidth="1"/>
    <col min="10368" max="10371" width="5.88671875" style="6" bestFit="1" customWidth="1"/>
    <col min="10372" max="10375" width="5.6640625" style="6" bestFit="1" customWidth="1"/>
    <col min="10376" max="10376" width="5.33203125" style="6" bestFit="1" customWidth="1"/>
    <col min="10377" max="10377" width="6.109375" style="6" bestFit="1" customWidth="1"/>
    <col min="10378" max="10378" width="4.109375" style="6" bestFit="1" customWidth="1"/>
    <col min="10379" max="10411" width="11.44140625" style="6"/>
    <col min="10412" max="10415" width="5.33203125" style="6" bestFit="1" customWidth="1"/>
    <col min="10416" max="10419" width="5.5546875" style="6" bestFit="1" customWidth="1"/>
    <col min="10420" max="10423" width="5.44140625" style="6" bestFit="1" customWidth="1"/>
    <col min="10424" max="10473" width="11.44140625" style="6"/>
    <col min="10474" max="10474" width="16.33203125" style="6" bestFit="1" customWidth="1"/>
    <col min="10475" max="10475" width="12.5546875" style="6" bestFit="1" customWidth="1"/>
    <col min="10476" max="10476" width="26.44140625" style="6" bestFit="1" customWidth="1"/>
    <col min="10477" max="10477" width="18.5546875" style="6" bestFit="1" customWidth="1"/>
    <col min="10478" max="10478" width="18.5546875" style="6" customWidth="1"/>
    <col min="10479" max="10479" width="6.6640625" style="6" bestFit="1" customWidth="1"/>
    <col min="10480" max="10480" width="5" style="6" bestFit="1" customWidth="1"/>
    <col min="10481" max="10481" width="7" style="6" bestFit="1" customWidth="1"/>
    <col min="10482" max="10482" width="6.44140625" style="6" bestFit="1" customWidth="1"/>
    <col min="10483" max="10483" width="6.109375" style="6" bestFit="1" customWidth="1"/>
    <col min="10484" max="10484" width="6.5546875" style="6" bestFit="1" customWidth="1"/>
    <col min="10485" max="10485" width="7" style="6" bestFit="1" customWidth="1"/>
    <col min="10486" max="10486" width="9.109375" style="6" bestFit="1" customWidth="1"/>
    <col min="10487" max="10487" width="8.6640625" style="6" bestFit="1" customWidth="1"/>
    <col min="10488" max="10488" width="6.88671875" style="6" bestFit="1" customWidth="1"/>
    <col min="10489" max="10489" width="7.33203125" style="6" bestFit="1" customWidth="1"/>
    <col min="10490" max="10490" width="6.109375" style="6" bestFit="1" customWidth="1"/>
    <col min="10491" max="10491" width="5.33203125" style="6" bestFit="1" customWidth="1"/>
    <col min="10492" max="10492" width="8.33203125" style="6" bestFit="1" customWidth="1"/>
    <col min="10493" max="10493" width="7.88671875" style="6" bestFit="1" customWidth="1"/>
    <col min="10494" max="10494" width="5.88671875" style="6" bestFit="1" customWidth="1"/>
    <col min="10495" max="10495" width="7.88671875" style="6" bestFit="1" customWidth="1"/>
    <col min="10496" max="10496" width="7.44140625" style="6" bestFit="1" customWidth="1"/>
    <col min="10497" max="10497" width="8.5546875" style="6" bestFit="1" customWidth="1"/>
    <col min="10498" max="10499" width="8.5546875" style="6" customWidth="1"/>
    <col min="10500" max="10500" width="16.33203125" style="6" bestFit="1" customWidth="1"/>
    <col min="10501" max="10502" width="8.109375" style="6" bestFit="1" customWidth="1"/>
    <col min="10503" max="10503" width="6.5546875" style="6" bestFit="1" customWidth="1"/>
    <col min="10504" max="10504" width="7.5546875" style="6" bestFit="1" customWidth="1"/>
    <col min="10505" max="10505" width="7.33203125" style="6" bestFit="1" customWidth="1"/>
    <col min="10506" max="10506" width="5.33203125" style="6" bestFit="1" customWidth="1"/>
    <col min="10507" max="10507" width="5.5546875" style="6" bestFit="1" customWidth="1"/>
    <col min="10508" max="10509" width="5.44140625" style="6" bestFit="1" customWidth="1"/>
    <col min="10510" max="10510" width="9" style="6" bestFit="1" customWidth="1"/>
    <col min="10511" max="10511" width="10" style="6" bestFit="1" customWidth="1"/>
    <col min="10512" max="10512" width="6.109375" style="6" bestFit="1" customWidth="1"/>
    <col min="10513" max="10513" width="9" style="6" bestFit="1" customWidth="1"/>
    <col min="10514" max="10515" width="9" style="6" customWidth="1"/>
    <col min="10516" max="10516" width="16.33203125" style="6" bestFit="1" customWidth="1"/>
    <col min="10517" max="10517" width="10" style="6" bestFit="1" customWidth="1"/>
    <col min="10518" max="10518" width="5.44140625" style="6" bestFit="1" customWidth="1"/>
    <col min="10519" max="10519" width="9" style="6" bestFit="1" customWidth="1"/>
    <col min="10520" max="10520" width="10" style="6" bestFit="1" customWidth="1"/>
    <col min="10521" max="10521" width="5.44140625" style="6" bestFit="1" customWidth="1"/>
    <col min="10522" max="10522" width="9" style="6" bestFit="1" customWidth="1"/>
    <col min="10523" max="10523" width="10" style="6" bestFit="1" customWidth="1"/>
    <col min="10524" max="10524" width="6.33203125" style="6" bestFit="1" customWidth="1"/>
    <col min="10525" max="10526" width="6.5546875" style="6" bestFit="1" customWidth="1"/>
    <col min="10527" max="10527" width="6.33203125" style="6" bestFit="1" customWidth="1"/>
    <col min="10528" max="10529" width="7" style="6" bestFit="1" customWidth="1"/>
    <col min="10530" max="10531" width="7" style="6" customWidth="1"/>
    <col min="10532" max="10532" width="16.33203125" style="6" bestFit="1" customWidth="1"/>
    <col min="10533" max="10534" width="7" style="6" bestFit="1" customWidth="1"/>
    <col min="10535" max="10535" width="6.5546875" style="6" bestFit="1" customWidth="1"/>
    <col min="10536" max="10536" width="9.6640625" style="6" bestFit="1" customWidth="1"/>
    <col min="10537" max="10539" width="6.5546875" style="6" bestFit="1" customWidth="1"/>
    <col min="10540" max="10541" width="6.109375" style="6" bestFit="1" customWidth="1"/>
    <col min="10542" max="10542" width="5.33203125" style="6" bestFit="1" customWidth="1"/>
    <col min="10543" max="10543" width="6.109375" style="6" bestFit="1" customWidth="1"/>
    <col min="10544" max="10544" width="7.44140625" style="6" bestFit="1" customWidth="1"/>
    <col min="10545" max="10545" width="8.6640625" style="6" bestFit="1" customWidth="1"/>
    <col min="10546" max="10547" width="8.6640625" style="6" customWidth="1"/>
    <col min="10548" max="10548" width="16.33203125" style="6" bestFit="1" customWidth="1"/>
    <col min="10549" max="10549" width="8.6640625" style="6" customWidth="1"/>
    <col min="10550" max="10550" width="8.33203125" style="6" bestFit="1" customWidth="1"/>
    <col min="10551" max="10552" width="9.6640625" style="6" bestFit="1" customWidth="1"/>
    <col min="10553" max="10553" width="6.109375" style="6" bestFit="1" customWidth="1"/>
    <col min="10554" max="10555" width="7.6640625" style="6" bestFit="1" customWidth="1"/>
    <col min="10556" max="10556" width="8.109375" style="6" bestFit="1" customWidth="1"/>
    <col min="10557" max="10557" width="7.6640625" style="6" bestFit="1" customWidth="1"/>
    <col min="10558" max="10558" width="8.109375" style="6" bestFit="1" customWidth="1"/>
    <col min="10559" max="10559" width="6.5546875" style="6" bestFit="1" customWidth="1"/>
    <col min="10560" max="10560" width="5.33203125" style="6" bestFit="1" customWidth="1"/>
    <col min="10561" max="10561" width="8" style="6" bestFit="1" customWidth="1"/>
    <col min="10562" max="10563" width="5.33203125" style="6" customWidth="1"/>
    <col min="10564" max="10564" width="16.33203125" style="6" bestFit="1" customWidth="1"/>
    <col min="10565" max="10565" width="8" style="6" bestFit="1" customWidth="1"/>
    <col min="10566" max="10566" width="6.44140625" style="6" bestFit="1" customWidth="1"/>
    <col min="10567" max="10567" width="5.33203125" style="6" bestFit="1" customWidth="1"/>
    <col min="10568" max="10568" width="8.44140625" style="6" bestFit="1" customWidth="1"/>
    <col min="10569" max="10569" width="6.109375" style="6" bestFit="1" customWidth="1"/>
    <col min="10570" max="10570" width="6.5546875" style="6" bestFit="1" customWidth="1"/>
    <col min="10571" max="10571" width="6.88671875" style="6" bestFit="1" customWidth="1"/>
    <col min="10572" max="10572" width="6.5546875" style="6" customWidth="1"/>
    <col min="10573" max="10573" width="6.5546875" style="6" bestFit="1" customWidth="1"/>
    <col min="10574" max="10574" width="5.44140625" style="6" bestFit="1" customWidth="1"/>
    <col min="10575" max="10575" width="5.88671875" style="6" bestFit="1" customWidth="1"/>
    <col min="10576" max="10576" width="5.33203125" style="6" bestFit="1" customWidth="1"/>
    <col min="10577" max="10577" width="8.6640625" style="6" bestFit="1" customWidth="1"/>
    <col min="10578" max="10578" width="8.6640625" style="6" customWidth="1"/>
    <col min="10579" max="10579" width="11.44140625" style="6"/>
    <col min="10580" max="10580" width="16.33203125" style="6" bestFit="1" customWidth="1"/>
    <col min="10581" max="10581" width="9.6640625" style="6" bestFit="1" customWidth="1"/>
    <col min="10582" max="10582" width="6.109375" style="6" bestFit="1" customWidth="1"/>
    <col min="10583" max="10583" width="8.6640625" style="6" bestFit="1" customWidth="1"/>
    <col min="10584" max="10584" width="9.6640625" style="6" bestFit="1" customWidth="1"/>
    <col min="10585" max="10585" width="6.109375" style="6" bestFit="1" customWidth="1"/>
    <col min="10586" max="10586" width="8.6640625" style="6" bestFit="1" customWidth="1"/>
    <col min="10587" max="10587" width="9.6640625" style="6" bestFit="1" customWidth="1"/>
    <col min="10588" max="10588" width="6.6640625" style="6" bestFit="1" customWidth="1"/>
    <col min="10589" max="10589" width="8.6640625" style="6" bestFit="1" customWidth="1"/>
    <col min="10590" max="10590" width="9.6640625" style="6" bestFit="1" customWidth="1"/>
    <col min="10591" max="10593" width="5.88671875" style="6" bestFit="1" customWidth="1"/>
    <col min="10594" max="10595" width="5.88671875" style="6" customWidth="1"/>
    <col min="10596" max="10596" width="16.33203125" style="6" bestFit="1" customWidth="1"/>
    <col min="10597" max="10597" width="5.88671875" style="6" bestFit="1" customWidth="1"/>
    <col min="10598" max="10601" width="6.5546875" style="6" bestFit="1" customWidth="1"/>
    <col min="10602" max="10602" width="6.109375" style="6" bestFit="1" customWidth="1"/>
    <col min="10603" max="10603" width="7.33203125" style="6" bestFit="1" customWidth="1"/>
    <col min="10604" max="10604" width="6.109375" style="6" bestFit="1" customWidth="1"/>
    <col min="10605" max="10605" width="7.5546875" style="6" bestFit="1" customWidth="1"/>
    <col min="10606" max="10606" width="7.33203125" style="6" bestFit="1" customWidth="1"/>
    <col min="10607" max="10607" width="7" style="6" bestFit="1" customWidth="1"/>
    <col min="10608" max="10608" width="4.6640625" style="6" bestFit="1" customWidth="1"/>
    <col min="10609" max="10609" width="7.6640625" style="6" bestFit="1" customWidth="1"/>
    <col min="10610" max="10610" width="8.5546875" style="6" bestFit="1" customWidth="1"/>
    <col min="10611" max="10611" width="4.6640625" style="6" bestFit="1" customWidth="1"/>
    <col min="10612" max="10612" width="7.6640625" style="6" bestFit="1" customWidth="1"/>
    <col min="10613" max="10613" width="8.5546875" style="6" bestFit="1" customWidth="1"/>
    <col min="10614" max="10614" width="4.6640625" style="6" bestFit="1" customWidth="1"/>
    <col min="10615" max="10615" width="7.6640625" style="6" bestFit="1" customWidth="1"/>
    <col min="10616" max="10616" width="8.5546875" style="6" bestFit="1" customWidth="1"/>
    <col min="10617" max="10617" width="4.6640625" style="6" bestFit="1" customWidth="1"/>
    <col min="10618" max="10618" width="7.6640625" style="6" bestFit="1" customWidth="1"/>
    <col min="10619" max="10619" width="11.44140625" style="6"/>
    <col min="10620" max="10623" width="5.5546875" style="6" bestFit="1" customWidth="1"/>
    <col min="10624" max="10627" width="5.88671875" style="6" bestFit="1" customWidth="1"/>
    <col min="10628" max="10631" width="5.6640625" style="6" bestFit="1" customWidth="1"/>
    <col min="10632" max="10632" width="5.33203125" style="6" bestFit="1" customWidth="1"/>
    <col min="10633" max="10633" width="6.109375" style="6" bestFit="1" customWidth="1"/>
    <col min="10634" max="10634" width="4.109375" style="6" bestFit="1" customWidth="1"/>
    <col min="10635" max="10667" width="11.44140625" style="6"/>
    <col min="10668" max="10671" width="5.33203125" style="6" bestFit="1" customWidth="1"/>
    <col min="10672" max="10675" width="5.5546875" style="6" bestFit="1" customWidth="1"/>
    <col min="10676" max="10679" width="5.44140625" style="6" bestFit="1" customWidth="1"/>
    <col min="10680" max="10729" width="11.44140625" style="6"/>
    <col min="10730" max="10730" width="16.33203125" style="6" bestFit="1" customWidth="1"/>
    <col min="10731" max="10731" width="12.5546875" style="6" bestFit="1" customWidth="1"/>
    <col min="10732" max="10732" width="26.44140625" style="6" bestFit="1" customWidth="1"/>
    <col min="10733" max="10733" width="18.5546875" style="6" bestFit="1" customWidth="1"/>
    <col min="10734" max="10734" width="18.5546875" style="6" customWidth="1"/>
    <col min="10735" max="10735" width="6.6640625" style="6" bestFit="1" customWidth="1"/>
    <col min="10736" max="10736" width="5" style="6" bestFit="1" customWidth="1"/>
    <col min="10737" max="10737" width="7" style="6" bestFit="1" customWidth="1"/>
    <col min="10738" max="10738" width="6.44140625" style="6" bestFit="1" customWidth="1"/>
    <col min="10739" max="10739" width="6.109375" style="6" bestFit="1" customWidth="1"/>
    <col min="10740" max="10740" width="6.5546875" style="6" bestFit="1" customWidth="1"/>
    <col min="10741" max="10741" width="7" style="6" bestFit="1" customWidth="1"/>
    <col min="10742" max="10742" width="9.109375" style="6" bestFit="1" customWidth="1"/>
    <col min="10743" max="10743" width="8.6640625" style="6" bestFit="1" customWidth="1"/>
    <col min="10744" max="10744" width="6.88671875" style="6" bestFit="1" customWidth="1"/>
    <col min="10745" max="10745" width="7.33203125" style="6" bestFit="1" customWidth="1"/>
    <col min="10746" max="10746" width="6.109375" style="6" bestFit="1" customWidth="1"/>
    <col min="10747" max="10747" width="5.33203125" style="6" bestFit="1" customWidth="1"/>
    <col min="10748" max="10748" width="8.33203125" style="6" bestFit="1" customWidth="1"/>
    <col min="10749" max="10749" width="7.88671875" style="6" bestFit="1" customWidth="1"/>
    <col min="10750" max="10750" width="5.88671875" style="6" bestFit="1" customWidth="1"/>
    <col min="10751" max="10751" width="7.88671875" style="6" bestFit="1" customWidth="1"/>
    <col min="10752" max="10752" width="7.44140625" style="6" bestFit="1" customWidth="1"/>
    <col min="10753" max="10753" width="8.5546875" style="6" bestFit="1" customWidth="1"/>
    <col min="10754" max="10755" width="8.5546875" style="6" customWidth="1"/>
    <col min="10756" max="10756" width="16.33203125" style="6" bestFit="1" customWidth="1"/>
    <col min="10757" max="10758" width="8.109375" style="6" bestFit="1" customWidth="1"/>
    <col min="10759" max="10759" width="6.5546875" style="6" bestFit="1" customWidth="1"/>
    <col min="10760" max="10760" width="7.5546875" style="6" bestFit="1" customWidth="1"/>
    <col min="10761" max="10761" width="7.33203125" style="6" bestFit="1" customWidth="1"/>
    <col min="10762" max="10762" width="5.33203125" style="6" bestFit="1" customWidth="1"/>
    <col min="10763" max="10763" width="5.5546875" style="6" bestFit="1" customWidth="1"/>
    <col min="10764" max="10765" width="5.44140625" style="6" bestFit="1" customWidth="1"/>
    <col min="10766" max="10766" width="9" style="6" bestFit="1" customWidth="1"/>
    <col min="10767" max="10767" width="10" style="6" bestFit="1" customWidth="1"/>
    <col min="10768" max="10768" width="6.109375" style="6" bestFit="1" customWidth="1"/>
    <col min="10769" max="10769" width="9" style="6" bestFit="1" customWidth="1"/>
    <col min="10770" max="10771" width="9" style="6" customWidth="1"/>
    <col min="10772" max="10772" width="16.33203125" style="6" bestFit="1" customWidth="1"/>
    <col min="10773" max="10773" width="10" style="6" bestFit="1" customWidth="1"/>
    <col min="10774" max="10774" width="5.44140625" style="6" bestFit="1" customWidth="1"/>
    <col min="10775" max="10775" width="9" style="6" bestFit="1" customWidth="1"/>
    <col min="10776" max="10776" width="10" style="6" bestFit="1" customWidth="1"/>
    <col min="10777" max="10777" width="5.44140625" style="6" bestFit="1" customWidth="1"/>
    <col min="10778" max="10778" width="9" style="6" bestFit="1" customWidth="1"/>
    <col min="10779" max="10779" width="10" style="6" bestFit="1" customWidth="1"/>
    <col min="10780" max="10780" width="6.33203125" style="6" bestFit="1" customWidth="1"/>
    <col min="10781" max="10782" width="6.5546875" style="6" bestFit="1" customWidth="1"/>
    <col min="10783" max="10783" width="6.33203125" style="6" bestFit="1" customWidth="1"/>
    <col min="10784" max="10785" width="7" style="6" bestFit="1" customWidth="1"/>
    <col min="10786" max="10787" width="7" style="6" customWidth="1"/>
    <col min="10788" max="10788" width="16.33203125" style="6" bestFit="1" customWidth="1"/>
    <col min="10789" max="10790" width="7" style="6" bestFit="1" customWidth="1"/>
    <col min="10791" max="10791" width="6.5546875" style="6" bestFit="1" customWidth="1"/>
    <col min="10792" max="10792" width="9.6640625" style="6" bestFit="1" customWidth="1"/>
    <col min="10793" max="10795" width="6.5546875" style="6" bestFit="1" customWidth="1"/>
    <col min="10796" max="10797" width="6.109375" style="6" bestFit="1" customWidth="1"/>
    <col min="10798" max="10798" width="5.33203125" style="6" bestFit="1" customWidth="1"/>
    <col min="10799" max="10799" width="6.109375" style="6" bestFit="1" customWidth="1"/>
    <col min="10800" max="10800" width="7.44140625" style="6" bestFit="1" customWidth="1"/>
    <col min="10801" max="10801" width="8.6640625" style="6" bestFit="1" customWidth="1"/>
    <col min="10802" max="10803" width="8.6640625" style="6" customWidth="1"/>
    <col min="10804" max="10804" width="16.33203125" style="6" bestFit="1" customWidth="1"/>
    <col min="10805" max="10805" width="8.6640625" style="6" customWidth="1"/>
    <col min="10806" max="10806" width="8.33203125" style="6" bestFit="1" customWidth="1"/>
    <col min="10807" max="10808" width="9.6640625" style="6" bestFit="1" customWidth="1"/>
    <col min="10809" max="10809" width="6.109375" style="6" bestFit="1" customWidth="1"/>
    <col min="10810" max="10811" width="7.6640625" style="6" bestFit="1" customWidth="1"/>
    <col min="10812" max="10812" width="8.109375" style="6" bestFit="1" customWidth="1"/>
    <col min="10813" max="10813" width="7.6640625" style="6" bestFit="1" customWidth="1"/>
    <col min="10814" max="10814" width="8.109375" style="6" bestFit="1" customWidth="1"/>
    <col min="10815" max="10815" width="6.5546875" style="6" bestFit="1" customWidth="1"/>
    <col min="10816" max="10816" width="5.33203125" style="6" bestFit="1" customWidth="1"/>
    <col min="10817" max="10817" width="8" style="6" bestFit="1" customWidth="1"/>
    <col min="10818" max="10819" width="5.33203125" style="6" customWidth="1"/>
    <col min="10820" max="10820" width="16.33203125" style="6" bestFit="1" customWidth="1"/>
    <col min="10821" max="10821" width="8" style="6" bestFit="1" customWidth="1"/>
    <col min="10822" max="10822" width="6.44140625" style="6" bestFit="1" customWidth="1"/>
    <col min="10823" max="10823" width="5.33203125" style="6" bestFit="1" customWidth="1"/>
    <col min="10824" max="10824" width="8.44140625" style="6" bestFit="1" customWidth="1"/>
    <col min="10825" max="10825" width="6.109375" style="6" bestFit="1" customWidth="1"/>
    <col min="10826" max="10826" width="6.5546875" style="6" bestFit="1" customWidth="1"/>
    <col min="10827" max="10827" width="6.88671875" style="6" bestFit="1" customWidth="1"/>
    <col min="10828" max="10828" width="6.5546875" style="6" customWidth="1"/>
    <col min="10829" max="10829" width="6.5546875" style="6" bestFit="1" customWidth="1"/>
    <col min="10830" max="10830" width="5.44140625" style="6" bestFit="1" customWidth="1"/>
    <col min="10831" max="10831" width="5.88671875" style="6" bestFit="1" customWidth="1"/>
    <col min="10832" max="10832" width="5.33203125" style="6" bestFit="1" customWidth="1"/>
    <col min="10833" max="10833" width="8.6640625" style="6" bestFit="1" customWidth="1"/>
    <col min="10834" max="10834" width="8.6640625" style="6" customWidth="1"/>
    <col min="10835" max="10835" width="11.44140625" style="6"/>
    <col min="10836" max="10836" width="16.33203125" style="6" bestFit="1" customWidth="1"/>
    <col min="10837" max="10837" width="9.6640625" style="6" bestFit="1" customWidth="1"/>
    <col min="10838" max="10838" width="6.109375" style="6" bestFit="1" customWidth="1"/>
    <col min="10839" max="10839" width="8.6640625" style="6" bestFit="1" customWidth="1"/>
    <col min="10840" max="10840" width="9.6640625" style="6" bestFit="1" customWidth="1"/>
    <col min="10841" max="10841" width="6.109375" style="6" bestFit="1" customWidth="1"/>
    <col min="10842" max="10842" width="8.6640625" style="6" bestFit="1" customWidth="1"/>
    <col min="10843" max="10843" width="9.6640625" style="6" bestFit="1" customWidth="1"/>
    <col min="10844" max="10844" width="6.6640625" style="6" bestFit="1" customWidth="1"/>
    <col min="10845" max="10845" width="8.6640625" style="6" bestFit="1" customWidth="1"/>
    <col min="10846" max="10846" width="9.6640625" style="6" bestFit="1" customWidth="1"/>
    <col min="10847" max="10849" width="5.88671875" style="6" bestFit="1" customWidth="1"/>
    <col min="10850" max="10851" width="5.88671875" style="6" customWidth="1"/>
    <col min="10852" max="10852" width="16.33203125" style="6" bestFit="1" customWidth="1"/>
    <col min="10853" max="10853" width="5.88671875" style="6" bestFit="1" customWidth="1"/>
    <col min="10854" max="10857" width="6.5546875" style="6" bestFit="1" customWidth="1"/>
    <col min="10858" max="10858" width="6.109375" style="6" bestFit="1" customWidth="1"/>
    <col min="10859" max="10859" width="7.33203125" style="6" bestFit="1" customWidth="1"/>
    <col min="10860" max="10860" width="6.109375" style="6" bestFit="1" customWidth="1"/>
    <col min="10861" max="10861" width="7.5546875" style="6" bestFit="1" customWidth="1"/>
    <col min="10862" max="10862" width="7.33203125" style="6" bestFit="1" customWidth="1"/>
    <col min="10863" max="10863" width="7" style="6" bestFit="1" customWidth="1"/>
    <col min="10864" max="10864" width="4.6640625" style="6" bestFit="1" customWidth="1"/>
    <col min="10865" max="10865" width="7.6640625" style="6" bestFit="1" customWidth="1"/>
    <col min="10866" max="10866" width="8.5546875" style="6" bestFit="1" customWidth="1"/>
    <col min="10867" max="10867" width="4.6640625" style="6" bestFit="1" customWidth="1"/>
    <col min="10868" max="10868" width="7.6640625" style="6" bestFit="1" customWidth="1"/>
    <col min="10869" max="10869" width="8.5546875" style="6" bestFit="1" customWidth="1"/>
    <col min="10870" max="10870" width="4.6640625" style="6" bestFit="1" customWidth="1"/>
    <col min="10871" max="10871" width="7.6640625" style="6" bestFit="1" customWidth="1"/>
    <col min="10872" max="10872" width="8.5546875" style="6" bestFit="1" customWidth="1"/>
    <col min="10873" max="10873" width="4.6640625" style="6" bestFit="1" customWidth="1"/>
    <col min="10874" max="10874" width="7.6640625" style="6" bestFit="1" customWidth="1"/>
    <col min="10875" max="10875" width="11.44140625" style="6"/>
    <col min="10876" max="10879" width="5.5546875" style="6" bestFit="1" customWidth="1"/>
    <col min="10880" max="10883" width="5.88671875" style="6" bestFit="1" customWidth="1"/>
    <col min="10884" max="10887" width="5.6640625" style="6" bestFit="1" customWidth="1"/>
    <col min="10888" max="10888" width="5.33203125" style="6" bestFit="1" customWidth="1"/>
    <col min="10889" max="10889" width="6.109375" style="6" bestFit="1" customWidth="1"/>
    <col min="10890" max="10890" width="4.109375" style="6" bestFit="1" customWidth="1"/>
    <col min="10891" max="10923" width="11.44140625" style="6"/>
    <col min="10924" max="10927" width="5.33203125" style="6" bestFit="1" customWidth="1"/>
    <col min="10928" max="10931" width="5.5546875" style="6" bestFit="1" customWidth="1"/>
    <col min="10932" max="10935" width="5.44140625" style="6" bestFit="1" customWidth="1"/>
    <col min="10936" max="10985" width="11.44140625" style="6"/>
    <col min="10986" max="10986" width="16.33203125" style="6" bestFit="1" customWidth="1"/>
    <col min="10987" max="10987" width="12.5546875" style="6" bestFit="1" customWidth="1"/>
    <col min="10988" max="10988" width="26.44140625" style="6" bestFit="1" customWidth="1"/>
    <col min="10989" max="10989" width="18.5546875" style="6" bestFit="1" customWidth="1"/>
    <col min="10990" max="10990" width="18.5546875" style="6" customWidth="1"/>
    <col min="10991" max="10991" width="6.6640625" style="6" bestFit="1" customWidth="1"/>
    <col min="10992" max="10992" width="5" style="6" bestFit="1" customWidth="1"/>
    <col min="10993" max="10993" width="7" style="6" bestFit="1" customWidth="1"/>
    <col min="10994" max="10994" width="6.44140625" style="6" bestFit="1" customWidth="1"/>
    <col min="10995" max="10995" width="6.109375" style="6" bestFit="1" customWidth="1"/>
    <col min="10996" max="10996" width="6.5546875" style="6" bestFit="1" customWidth="1"/>
    <col min="10997" max="10997" width="7" style="6" bestFit="1" customWidth="1"/>
    <col min="10998" max="10998" width="9.109375" style="6" bestFit="1" customWidth="1"/>
    <col min="10999" max="10999" width="8.6640625" style="6" bestFit="1" customWidth="1"/>
    <col min="11000" max="11000" width="6.88671875" style="6" bestFit="1" customWidth="1"/>
    <col min="11001" max="11001" width="7.33203125" style="6" bestFit="1" customWidth="1"/>
    <col min="11002" max="11002" width="6.109375" style="6" bestFit="1" customWidth="1"/>
    <col min="11003" max="11003" width="5.33203125" style="6" bestFit="1" customWidth="1"/>
    <col min="11004" max="11004" width="8.33203125" style="6" bestFit="1" customWidth="1"/>
    <col min="11005" max="11005" width="7.88671875" style="6" bestFit="1" customWidth="1"/>
    <col min="11006" max="11006" width="5.88671875" style="6" bestFit="1" customWidth="1"/>
    <col min="11007" max="11007" width="7.88671875" style="6" bestFit="1" customWidth="1"/>
    <col min="11008" max="11008" width="7.44140625" style="6" bestFit="1" customWidth="1"/>
    <col min="11009" max="11009" width="8.5546875" style="6" bestFit="1" customWidth="1"/>
    <col min="11010" max="11011" width="8.5546875" style="6" customWidth="1"/>
    <col min="11012" max="11012" width="16.33203125" style="6" bestFit="1" customWidth="1"/>
    <col min="11013" max="11014" width="8.109375" style="6" bestFit="1" customWidth="1"/>
    <col min="11015" max="11015" width="6.5546875" style="6" bestFit="1" customWidth="1"/>
    <col min="11016" max="11016" width="7.5546875" style="6" bestFit="1" customWidth="1"/>
    <col min="11017" max="11017" width="7.33203125" style="6" bestFit="1" customWidth="1"/>
    <col min="11018" max="11018" width="5.33203125" style="6" bestFit="1" customWidth="1"/>
    <col min="11019" max="11019" width="5.5546875" style="6" bestFit="1" customWidth="1"/>
    <col min="11020" max="11021" width="5.44140625" style="6" bestFit="1" customWidth="1"/>
    <col min="11022" max="11022" width="9" style="6" bestFit="1" customWidth="1"/>
    <col min="11023" max="11023" width="10" style="6" bestFit="1" customWidth="1"/>
    <col min="11024" max="11024" width="6.109375" style="6" bestFit="1" customWidth="1"/>
    <col min="11025" max="11025" width="9" style="6" bestFit="1" customWidth="1"/>
    <col min="11026" max="11027" width="9" style="6" customWidth="1"/>
    <col min="11028" max="11028" width="16.33203125" style="6" bestFit="1" customWidth="1"/>
    <col min="11029" max="11029" width="10" style="6" bestFit="1" customWidth="1"/>
    <col min="11030" max="11030" width="5.44140625" style="6" bestFit="1" customWidth="1"/>
    <col min="11031" max="11031" width="9" style="6" bestFit="1" customWidth="1"/>
    <col min="11032" max="11032" width="10" style="6" bestFit="1" customWidth="1"/>
    <col min="11033" max="11033" width="5.44140625" style="6" bestFit="1" customWidth="1"/>
    <col min="11034" max="11034" width="9" style="6" bestFit="1" customWidth="1"/>
    <col min="11035" max="11035" width="10" style="6" bestFit="1" customWidth="1"/>
    <col min="11036" max="11036" width="6.33203125" style="6" bestFit="1" customWidth="1"/>
    <col min="11037" max="11038" width="6.5546875" style="6" bestFit="1" customWidth="1"/>
    <col min="11039" max="11039" width="6.33203125" style="6" bestFit="1" customWidth="1"/>
    <col min="11040" max="11041" width="7" style="6" bestFit="1" customWidth="1"/>
    <col min="11042" max="11043" width="7" style="6" customWidth="1"/>
    <col min="11044" max="11044" width="16.33203125" style="6" bestFit="1" customWidth="1"/>
    <col min="11045" max="11046" width="7" style="6" bestFit="1" customWidth="1"/>
    <col min="11047" max="11047" width="6.5546875" style="6" bestFit="1" customWidth="1"/>
    <col min="11048" max="11048" width="9.6640625" style="6" bestFit="1" customWidth="1"/>
    <col min="11049" max="11051" width="6.5546875" style="6" bestFit="1" customWidth="1"/>
    <col min="11052" max="11053" width="6.109375" style="6" bestFit="1" customWidth="1"/>
    <col min="11054" max="11054" width="5.33203125" style="6" bestFit="1" customWidth="1"/>
    <col min="11055" max="11055" width="6.109375" style="6" bestFit="1" customWidth="1"/>
    <col min="11056" max="11056" width="7.44140625" style="6" bestFit="1" customWidth="1"/>
    <col min="11057" max="11057" width="8.6640625" style="6" bestFit="1" customWidth="1"/>
    <col min="11058" max="11059" width="8.6640625" style="6" customWidth="1"/>
    <col min="11060" max="11060" width="16.33203125" style="6" bestFit="1" customWidth="1"/>
    <col min="11061" max="11061" width="8.6640625" style="6" customWidth="1"/>
    <col min="11062" max="11062" width="8.33203125" style="6" bestFit="1" customWidth="1"/>
    <col min="11063" max="11064" width="9.6640625" style="6" bestFit="1" customWidth="1"/>
    <col min="11065" max="11065" width="6.109375" style="6" bestFit="1" customWidth="1"/>
    <col min="11066" max="11067" width="7.6640625" style="6" bestFit="1" customWidth="1"/>
    <col min="11068" max="11068" width="8.109375" style="6" bestFit="1" customWidth="1"/>
    <col min="11069" max="11069" width="7.6640625" style="6" bestFit="1" customWidth="1"/>
    <col min="11070" max="11070" width="8.109375" style="6" bestFit="1" customWidth="1"/>
    <col min="11071" max="11071" width="6.5546875" style="6" bestFit="1" customWidth="1"/>
    <col min="11072" max="11072" width="5.33203125" style="6" bestFit="1" customWidth="1"/>
    <col min="11073" max="11073" width="8" style="6" bestFit="1" customWidth="1"/>
    <col min="11074" max="11075" width="5.33203125" style="6" customWidth="1"/>
    <col min="11076" max="11076" width="16.33203125" style="6" bestFit="1" customWidth="1"/>
    <col min="11077" max="11077" width="8" style="6" bestFit="1" customWidth="1"/>
    <col min="11078" max="11078" width="6.44140625" style="6" bestFit="1" customWidth="1"/>
    <col min="11079" max="11079" width="5.33203125" style="6" bestFit="1" customWidth="1"/>
    <col min="11080" max="11080" width="8.44140625" style="6" bestFit="1" customWidth="1"/>
    <col min="11081" max="11081" width="6.109375" style="6" bestFit="1" customWidth="1"/>
    <col min="11082" max="11082" width="6.5546875" style="6" bestFit="1" customWidth="1"/>
    <col min="11083" max="11083" width="6.88671875" style="6" bestFit="1" customWidth="1"/>
    <col min="11084" max="11084" width="6.5546875" style="6" customWidth="1"/>
    <col min="11085" max="11085" width="6.5546875" style="6" bestFit="1" customWidth="1"/>
    <col min="11086" max="11086" width="5.44140625" style="6" bestFit="1" customWidth="1"/>
    <col min="11087" max="11087" width="5.88671875" style="6" bestFit="1" customWidth="1"/>
    <col min="11088" max="11088" width="5.33203125" style="6" bestFit="1" customWidth="1"/>
    <col min="11089" max="11089" width="8.6640625" style="6" bestFit="1" customWidth="1"/>
    <col min="11090" max="11090" width="8.6640625" style="6" customWidth="1"/>
    <col min="11091" max="11091" width="11.44140625" style="6"/>
    <col min="11092" max="11092" width="16.33203125" style="6" bestFit="1" customWidth="1"/>
    <col min="11093" max="11093" width="9.6640625" style="6" bestFit="1" customWidth="1"/>
    <col min="11094" max="11094" width="6.109375" style="6" bestFit="1" customWidth="1"/>
    <col min="11095" max="11095" width="8.6640625" style="6" bestFit="1" customWidth="1"/>
    <col min="11096" max="11096" width="9.6640625" style="6" bestFit="1" customWidth="1"/>
    <col min="11097" max="11097" width="6.109375" style="6" bestFit="1" customWidth="1"/>
    <col min="11098" max="11098" width="8.6640625" style="6" bestFit="1" customWidth="1"/>
    <col min="11099" max="11099" width="9.6640625" style="6" bestFit="1" customWidth="1"/>
    <col min="11100" max="11100" width="6.6640625" style="6" bestFit="1" customWidth="1"/>
    <col min="11101" max="11101" width="8.6640625" style="6" bestFit="1" customWidth="1"/>
    <col min="11102" max="11102" width="9.6640625" style="6" bestFit="1" customWidth="1"/>
    <col min="11103" max="11105" width="5.88671875" style="6" bestFit="1" customWidth="1"/>
    <col min="11106" max="11107" width="5.88671875" style="6" customWidth="1"/>
    <col min="11108" max="11108" width="16.33203125" style="6" bestFit="1" customWidth="1"/>
    <col min="11109" max="11109" width="5.88671875" style="6" bestFit="1" customWidth="1"/>
    <col min="11110" max="11113" width="6.5546875" style="6" bestFit="1" customWidth="1"/>
    <col min="11114" max="11114" width="6.109375" style="6" bestFit="1" customWidth="1"/>
    <col min="11115" max="11115" width="7.33203125" style="6" bestFit="1" customWidth="1"/>
    <col min="11116" max="11116" width="6.109375" style="6" bestFit="1" customWidth="1"/>
    <col min="11117" max="11117" width="7.5546875" style="6" bestFit="1" customWidth="1"/>
    <col min="11118" max="11118" width="7.33203125" style="6" bestFit="1" customWidth="1"/>
    <col min="11119" max="11119" width="7" style="6" bestFit="1" customWidth="1"/>
    <col min="11120" max="11120" width="4.6640625" style="6" bestFit="1" customWidth="1"/>
    <col min="11121" max="11121" width="7.6640625" style="6" bestFit="1" customWidth="1"/>
    <col min="11122" max="11122" width="8.5546875" style="6" bestFit="1" customWidth="1"/>
    <col min="11123" max="11123" width="4.6640625" style="6" bestFit="1" customWidth="1"/>
    <col min="11124" max="11124" width="7.6640625" style="6" bestFit="1" customWidth="1"/>
    <col min="11125" max="11125" width="8.5546875" style="6" bestFit="1" customWidth="1"/>
    <col min="11126" max="11126" width="4.6640625" style="6" bestFit="1" customWidth="1"/>
    <col min="11127" max="11127" width="7.6640625" style="6" bestFit="1" customWidth="1"/>
    <col min="11128" max="11128" width="8.5546875" style="6" bestFit="1" customWidth="1"/>
    <col min="11129" max="11129" width="4.6640625" style="6" bestFit="1" customWidth="1"/>
    <col min="11130" max="11130" width="7.6640625" style="6" bestFit="1" customWidth="1"/>
    <col min="11131" max="11131" width="11.44140625" style="6"/>
    <col min="11132" max="11135" width="5.5546875" style="6" bestFit="1" customWidth="1"/>
    <col min="11136" max="11139" width="5.88671875" style="6" bestFit="1" customWidth="1"/>
    <col min="11140" max="11143" width="5.6640625" style="6" bestFit="1" customWidth="1"/>
    <col min="11144" max="11144" width="5.33203125" style="6" bestFit="1" customWidth="1"/>
    <col min="11145" max="11145" width="6.109375" style="6" bestFit="1" customWidth="1"/>
    <col min="11146" max="11146" width="4.109375" style="6" bestFit="1" customWidth="1"/>
    <col min="11147" max="11179" width="11.44140625" style="6"/>
    <col min="11180" max="11183" width="5.33203125" style="6" bestFit="1" customWidth="1"/>
    <col min="11184" max="11187" width="5.5546875" style="6" bestFit="1" customWidth="1"/>
    <col min="11188" max="11191" width="5.44140625" style="6" bestFit="1" customWidth="1"/>
    <col min="11192" max="11241" width="11.44140625" style="6"/>
    <col min="11242" max="11242" width="16.33203125" style="6" bestFit="1" customWidth="1"/>
    <col min="11243" max="11243" width="12.5546875" style="6" bestFit="1" customWidth="1"/>
    <col min="11244" max="11244" width="26.44140625" style="6" bestFit="1" customWidth="1"/>
    <col min="11245" max="11245" width="18.5546875" style="6" bestFit="1" customWidth="1"/>
    <col min="11246" max="11246" width="18.5546875" style="6" customWidth="1"/>
    <col min="11247" max="11247" width="6.6640625" style="6" bestFit="1" customWidth="1"/>
    <col min="11248" max="11248" width="5" style="6" bestFit="1" customWidth="1"/>
    <col min="11249" max="11249" width="7" style="6" bestFit="1" customWidth="1"/>
    <col min="11250" max="11250" width="6.44140625" style="6" bestFit="1" customWidth="1"/>
    <col min="11251" max="11251" width="6.109375" style="6" bestFit="1" customWidth="1"/>
    <col min="11252" max="11252" width="6.5546875" style="6" bestFit="1" customWidth="1"/>
    <col min="11253" max="11253" width="7" style="6" bestFit="1" customWidth="1"/>
    <col min="11254" max="11254" width="9.109375" style="6" bestFit="1" customWidth="1"/>
    <col min="11255" max="11255" width="8.6640625" style="6" bestFit="1" customWidth="1"/>
    <col min="11256" max="11256" width="6.88671875" style="6" bestFit="1" customWidth="1"/>
    <col min="11257" max="11257" width="7.33203125" style="6" bestFit="1" customWidth="1"/>
    <col min="11258" max="11258" width="6.109375" style="6" bestFit="1" customWidth="1"/>
    <col min="11259" max="11259" width="5.33203125" style="6" bestFit="1" customWidth="1"/>
    <col min="11260" max="11260" width="8.33203125" style="6" bestFit="1" customWidth="1"/>
    <col min="11261" max="11261" width="7.88671875" style="6" bestFit="1" customWidth="1"/>
    <col min="11262" max="11262" width="5.88671875" style="6" bestFit="1" customWidth="1"/>
    <col min="11263" max="11263" width="7.88671875" style="6" bestFit="1" customWidth="1"/>
    <col min="11264" max="11264" width="7.44140625" style="6" bestFit="1" customWidth="1"/>
    <col min="11265" max="11265" width="8.5546875" style="6" bestFit="1" customWidth="1"/>
    <col min="11266" max="11267" width="8.5546875" style="6" customWidth="1"/>
    <col min="11268" max="11268" width="16.33203125" style="6" bestFit="1" customWidth="1"/>
    <col min="11269" max="11270" width="8.109375" style="6" bestFit="1" customWidth="1"/>
    <col min="11271" max="11271" width="6.5546875" style="6" bestFit="1" customWidth="1"/>
    <col min="11272" max="11272" width="7.5546875" style="6" bestFit="1" customWidth="1"/>
    <col min="11273" max="11273" width="7.33203125" style="6" bestFit="1" customWidth="1"/>
    <col min="11274" max="11274" width="5.33203125" style="6" bestFit="1" customWidth="1"/>
    <col min="11275" max="11275" width="5.5546875" style="6" bestFit="1" customWidth="1"/>
    <col min="11276" max="11277" width="5.44140625" style="6" bestFit="1" customWidth="1"/>
    <col min="11278" max="11278" width="9" style="6" bestFit="1" customWidth="1"/>
    <col min="11279" max="11279" width="10" style="6" bestFit="1" customWidth="1"/>
    <col min="11280" max="11280" width="6.109375" style="6" bestFit="1" customWidth="1"/>
    <col min="11281" max="11281" width="9" style="6" bestFit="1" customWidth="1"/>
    <col min="11282" max="11283" width="9" style="6" customWidth="1"/>
    <col min="11284" max="11284" width="16.33203125" style="6" bestFit="1" customWidth="1"/>
    <col min="11285" max="11285" width="10" style="6" bestFit="1" customWidth="1"/>
    <col min="11286" max="11286" width="5.44140625" style="6" bestFit="1" customWidth="1"/>
    <col min="11287" max="11287" width="9" style="6" bestFit="1" customWidth="1"/>
    <col min="11288" max="11288" width="10" style="6" bestFit="1" customWidth="1"/>
    <col min="11289" max="11289" width="5.44140625" style="6" bestFit="1" customWidth="1"/>
    <col min="11290" max="11290" width="9" style="6" bestFit="1" customWidth="1"/>
    <col min="11291" max="11291" width="10" style="6" bestFit="1" customWidth="1"/>
    <col min="11292" max="11292" width="6.33203125" style="6" bestFit="1" customWidth="1"/>
    <col min="11293" max="11294" width="6.5546875" style="6" bestFit="1" customWidth="1"/>
    <col min="11295" max="11295" width="6.33203125" style="6" bestFit="1" customWidth="1"/>
    <col min="11296" max="11297" width="7" style="6" bestFit="1" customWidth="1"/>
    <col min="11298" max="11299" width="7" style="6" customWidth="1"/>
    <col min="11300" max="11300" width="16.33203125" style="6" bestFit="1" customWidth="1"/>
    <col min="11301" max="11302" width="7" style="6" bestFit="1" customWidth="1"/>
    <col min="11303" max="11303" width="6.5546875" style="6" bestFit="1" customWidth="1"/>
    <col min="11304" max="11304" width="9.6640625" style="6" bestFit="1" customWidth="1"/>
    <col min="11305" max="11307" width="6.5546875" style="6" bestFit="1" customWidth="1"/>
    <col min="11308" max="11309" width="6.109375" style="6" bestFit="1" customWidth="1"/>
    <col min="11310" max="11310" width="5.33203125" style="6" bestFit="1" customWidth="1"/>
    <col min="11311" max="11311" width="6.109375" style="6" bestFit="1" customWidth="1"/>
    <col min="11312" max="11312" width="7.44140625" style="6" bestFit="1" customWidth="1"/>
    <col min="11313" max="11313" width="8.6640625" style="6" bestFit="1" customWidth="1"/>
    <col min="11314" max="11315" width="8.6640625" style="6" customWidth="1"/>
    <col min="11316" max="11316" width="16.33203125" style="6" bestFit="1" customWidth="1"/>
    <col min="11317" max="11317" width="8.6640625" style="6" customWidth="1"/>
    <col min="11318" max="11318" width="8.33203125" style="6" bestFit="1" customWidth="1"/>
    <col min="11319" max="11320" width="9.6640625" style="6" bestFit="1" customWidth="1"/>
    <col min="11321" max="11321" width="6.109375" style="6" bestFit="1" customWidth="1"/>
    <col min="11322" max="11323" width="7.6640625" style="6" bestFit="1" customWidth="1"/>
    <col min="11324" max="11324" width="8.109375" style="6" bestFit="1" customWidth="1"/>
    <col min="11325" max="11325" width="7.6640625" style="6" bestFit="1" customWidth="1"/>
    <col min="11326" max="11326" width="8.109375" style="6" bestFit="1" customWidth="1"/>
    <col min="11327" max="11327" width="6.5546875" style="6" bestFit="1" customWidth="1"/>
    <col min="11328" max="11328" width="5.33203125" style="6" bestFit="1" customWidth="1"/>
    <col min="11329" max="11329" width="8" style="6" bestFit="1" customWidth="1"/>
    <col min="11330" max="11331" width="5.33203125" style="6" customWidth="1"/>
    <col min="11332" max="11332" width="16.33203125" style="6" bestFit="1" customWidth="1"/>
    <col min="11333" max="11333" width="8" style="6" bestFit="1" customWidth="1"/>
    <col min="11334" max="11334" width="6.44140625" style="6" bestFit="1" customWidth="1"/>
    <col min="11335" max="11335" width="5.33203125" style="6" bestFit="1" customWidth="1"/>
    <col min="11336" max="11336" width="8.44140625" style="6" bestFit="1" customWidth="1"/>
    <col min="11337" max="11337" width="6.109375" style="6" bestFit="1" customWidth="1"/>
    <col min="11338" max="11338" width="6.5546875" style="6" bestFit="1" customWidth="1"/>
    <col min="11339" max="11339" width="6.88671875" style="6" bestFit="1" customWidth="1"/>
    <col min="11340" max="11340" width="6.5546875" style="6" customWidth="1"/>
    <col min="11341" max="11341" width="6.5546875" style="6" bestFit="1" customWidth="1"/>
    <col min="11342" max="11342" width="5.44140625" style="6" bestFit="1" customWidth="1"/>
    <col min="11343" max="11343" width="5.88671875" style="6" bestFit="1" customWidth="1"/>
    <col min="11344" max="11344" width="5.33203125" style="6" bestFit="1" customWidth="1"/>
    <col min="11345" max="11345" width="8.6640625" style="6" bestFit="1" customWidth="1"/>
    <col min="11346" max="11346" width="8.6640625" style="6" customWidth="1"/>
    <col min="11347" max="11347" width="11.44140625" style="6"/>
    <col min="11348" max="11348" width="16.33203125" style="6" bestFit="1" customWidth="1"/>
    <col min="11349" max="11349" width="9.6640625" style="6" bestFit="1" customWidth="1"/>
    <col min="11350" max="11350" width="6.109375" style="6" bestFit="1" customWidth="1"/>
    <col min="11351" max="11351" width="8.6640625" style="6" bestFit="1" customWidth="1"/>
    <col min="11352" max="11352" width="9.6640625" style="6" bestFit="1" customWidth="1"/>
    <col min="11353" max="11353" width="6.109375" style="6" bestFit="1" customWidth="1"/>
    <col min="11354" max="11354" width="8.6640625" style="6" bestFit="1" customWidth="1"/>
    <col min="11355" max="11355" width="9.6640625" style="6" bestFit="1" customWidth="1"/>
    <col min="11356" max="11356" width="6.6640625" style="6" bestFit="1" customWidth="1"/>
    <col min="11357" max="11357" width="8.6640625" style="6" bestFit="1" customWidth="1"/>
    <col min="11358" max="11358" width="9.6640625" style="6" bestFit="1" customWidth="1"/>
    <col min="11359" max="11361" width="5.88671875" style="6" bestFit="1" customWidth="1"/>
    <col min="11362" max="11363" width="5.88671875" style="6" customWidth="1"/>
    <col min="11364" max="11364" width="16.33203125" style="6" bestFit="1" customWidth="1"/>
    <col min="11365" max="11365" width="5.88671875" style="6" bestFit="1" customWidth="1"/>
    <col min="11366" max="11369" width="6.5546875" style="6" bestFit="1" customWidth="1"/>
    <col min="11370" max="11370" width="6.109375" style="6" bestFit="1" customWidth="1"/>
    <col min="11371" max="11371" width="7.33203125" style="6" bestFit="1" customWidth="1"/>
    <col min="11372" max="11372" width="6.109375" style="6" bestFit="1" customWidth="1"/>
    <col min="11373" max="11373" width="7.5546875" style="6" bestFit="1" customWidth="1"/>
    <col min="11374" max="11374" width="7.33203125" style="6" bestFit="1" customWidth="1"/>
    <col min="11375" max="11375" width="7" style="6" bestFit="1" customWidth="1"/>
    <col min="11376" max="11376" width="4.6640625" style="6" bestFit="1" customWidth="1"/>
    <col min="11377" max="11377" width="7.6640625" style="6" bestFit="1" customWidth="1"/>
    <col min="11378" max="11378" width="8.5546875" style="6" bestFit="1" customWidth="1"/>
    <col min="11379" max="11379" width="4.6640625" style="6" bestFit="1" customWidth="1"/>
    <col min="11380" max="11380" width="7.6640625" style="6" bestFit="1" customWidth="1"/>
    <col min="11381" max="11381" width="8.5546875" style="6" bestFit="1" customWidth="1"/>
    <col min="11382" max="11382" width="4.6640625" style="6" bestFit="1" customWidth="1"/>
    <col min="11383" max="11383" width="7.6640625" style="6" bestFit="1" customWidth="1"/>
    <col min="11384" max="11384" width="8.5546875" style="6" bestFit="1" customWidth="1"/>
    <col min="11385" max="11385" width="4.6640625" style="6" bestFit="1" customWidth="1"/>
    <col min="11386" max="11386" width="7.6640625" style="6" bestFit="1" customWidth="1"/>
    <col min="11387" max="11387" width="11.44140625" style="6"/>
    <col min="11388" max="11391" width="5.5546875" style="6" bestFit="1" customWidth="1"/>
    <col min="11392" max="11395" width="5.88671875" style="6" bestFit="1" customWidth="1"/>
    <col min="11396" max="11399" width="5.6640625" style="6" bestFit="1" customWidth="1"/>
    <col min="11400" max="11400" width="5.33203125" style="6" bestFit="1" customWidth="1"/>
    <col min="11401" max="11401" width="6.109375" style="6" bestFit="1" customWidth="1"/>
    <col min="11402" max="11402" width="4.109375" style="6" bestFit="1" customWidth="1"/>
    <col min="11403" max="11435" width="11.44140625" style="6"/>
    <col min="11436" max="11439" width="5.33203125" style="6" bestFit="1" customWidth="1"/>
    <col min="11440" max="11443" width="5.5546875" style="6" bestFit="1" customWidth="1"/>
    <col min="11444" max="11447" width="5.44140625" style="6" bestFit="1" customWidth="1"/>
    <col min="11448" max="11497" width="11.44140625" style="6"/>
    <col min="11498" max="11498" width="16.33203125" style="6" bestFit="1" customWidth="1"/>
    <col min="11499" max="11499" width="12.5546875" style="6" bestFit="1" customWidth="1"/>
    <col min="11500" max="11500" width="26.44140625" style="6" bestFit="1" customWidth="1"/>
    <col min="11501" max="11501" width="18.5546875" style="6" bestFit="1" customWidth="1"/>
    <col min="11502" max="11502" width="18.5546875" style="6" customWidth="1"/>
    <col min="11503" max="11503" width="6.6640625" style="6" bestFit="1" customWidth="1"/>
    <col min="11504" max="11504" width="5" style="6" bestFit="1" customWidth="1"/>
    <col min="11505" max="11505" width="7" style="6" bestFit="1" customWidth="1"/>
    <col min="11506" max="11506" width="6.44140625" style="6" bestFit="1" customWidth="1"/>
    <col min="11507" max="11507" width="6.109375" style="6" bestFit="1" customWidth="1"/>
    <col min="11508" max="11508" width="6.5546875" style="6" bestFit="1" customWidth="1"/>
    <col min="11509" max="11509" width="7" style="6" bestFit="1" customWidth="1"/>
    <col min="11510" max="11510" width="9.109375" style="6" bestFit="1" customWidth="1"/>
    <col min="11511" max="11511" width="8.6640625" style="6" bestFit="1" customWidth="1"/>
    <col min="11512" max="11512" width="6.88671875" style="6" bestFit="1" customWidth="1"/>
    <col min="11513" max="11513" width="7.33203125" style="6" bestFit="1" customWidth="1"/>
    <col min="11514" max="11514" width="6.109375" style="6" bestFit="1" customWidth="1"/>
    <col min="11515" max="11515" width="5.33203125" style="6" bestFit="1" customWidth="1"/>
    <col min="11516" max="11516" width="8.33203125" style="6" bestFit="1" customWidth="1"/>
    <col min="11517" max="11517" width="7.88671875" style="6" bestFit="1" customWidth="1"/>
    <col min="11518" max="11518" width="5.88671875" style="6" bestFit="1" customWidth="1"/>
    <col min="11519" max="11519" width="7.88671875" style="6" bestFit="1" customWidth="1"/>
    <col min="11520" max="11520" width="7.44140625" style="6" bestFit="1" customWidth="1"/>
    <col min="11521" max="11521" width="8.5546875" style="6" bestFit="1" customWidth="1"/>
    <col min="11522" max="11523" width="8.5546875" style="6" customWidth="1"/>
    <col min="11524" max="11524" width="16.33203125" style="6" bestFit="1" customWidth="1"/>
    <col min="11525" max="11526" width="8.109375" style="6" bestFit="1" customWidth="1"/>
    <col min="11527" max="11527" width="6.5546875" style="6" bestFit="1" customWidth="1"/>
    <col min="11528" max="11528" width="7.5546875" style="6" bestFit="1" customWidth="1"/>
    <col min="11529" max="11529" width="7.33203125" style="6" bestFit="1" customWidth="1"/>
    <col min="11530" max="11530" width="5.33203125" style="6" bestFit="1" customWidth="1"/>
    <col min="11531" max="11531" width="5.5546875" style="6" bestFit="1" customWidth="1"/>
    <col min="11532" max="11533" width="5.44140625" style="6" bestFit="1" customWidth="1"/>
    <col min="11534" max="11534" width="9" style="6" bestFit="1" customWidth="1"/>
    <col min="11535" max="11535" width="10" style="6" bestFit="1" customWidth="1"/>
    <col min="11536" max="11536" width="6.109375" style="6" bestFit="1" customWidth="1"/>
    <col min="11537" max="11537" width="9" style="6" bestFit="1" customWidth="1"/>
    <col min="11538" max="11539" width="9" style="6" customWidth="1"/>
    <col min="11540" max="11540" width="16.33203125" style="6" bestFit="1" customWidth="1"/>
    <col min="11541" max="11541" width="10" style="6" bestFit="1" customWidth="1"/>
    <col min="11542" max="11542" width="5.44140625" style="6" bestFit="1" customWidth="1"/>
    <col min="11543" max="11543" width="9" style="6" bestFit="1" customWidth="1"/>
    <col min="11544" max="11544" width="10" style="6" bestFit="1" customWidth="1"/>
    <col min="11545" max="11545" width="5.44140625" style="6" bestFit="1" customWidth="1"/>
    <col min="11546" max="11546" width="9" style="6" bestFit="1" customWidth="1"/>
    <col min="11547" max="11547" width="10" style="6" bestFit="1" customWidth="1"/>
    <col min="11548" max="11548" width="6.33203125" style="6" bestFit="1" customWidth="1"/>
    <col min="11549" max="11550" width="6.5546875" style="6" bestFit="1" customWidth="1"/>
    <col min="11551" max="11551" width="6.33203125" style="6" bestFit="1" customWidth="1"/>
    <col min="11552" max="11553" width="7" style="6" bestFit="1" customWidth="1"/>
    <col min="11554" max="11555" width="7" style="6" customWidth="1"/>
    <col min="11556" max="11556" width="16.33203125" style="6" bestFit="1" customWidth="1"/>
    <col min="11557" max="11558" width="7" style="6" bestFit="1" customWidth="1"/>
    <col min="11559" max="11559" width="6.5546875" style="6" bestFit="1" customWidth="1"/>
    <col min="11560" max="11560" width="9.6640625" style="6" bestFit="1" customWidth="1"/>
    <col min="11561" max="11563" width="6.5546875" style="6" bestFit="1" customWidth="1"/>
    <col min="11564" max="11565" width="6.109375" style="6" bestFit="1" customWidth="1"/>
    <col min="11566" max="11566" width="5.33203125" style="6" bestFit="1" customWidth="1"/>
    <col min="11567" max="11567" width="6.109375" style="6" bestFit="1" customWidth="1"/>
    <col min="11568" max="11568" width="7.44140625" style="6" bestFit="1" customWidth="1"/>
    <col min="11569" max="11569" width="8.6640625" style="6" bestFit="1" customWidth="1"/>
    <col min="11570" max="11571" width="8.6640625" style="6" customWidth="1"/>
    <col min="11572" max="11572" width="16.33203125" style="6" bestFit="1" customWidth="1"/>
    <col min="11573" max="11573" width="8.6640625" style="6" customWidth="1"/>
    <col min="11574" max="11574" width="8.33203125" style="6" bestFit="1" customWidth="1"/>
    <col min="11575" max="11576" width="9.6640625" style="6" bestFit="1" customWidth="1"/>
    <col min="11577" max="11577" width="6.109375" style="6" bestFit="1" customWidth="1"/>
    <col min="11578" max="11579" width="7.6640625" style="6" bestFit="1" customWidth="1"/>
    <col min="11580" max="11580" width="8.109375" style="6" bestFit="1" customWidth="1"/>
    <col min="11581" max="11581" width="7.6640625" style="6" bestFit="1" customWidth="1"/>
    <col min="11582" max="11582" width="8.109375" style="6" bestFit="1" customWidth="1"/>
    <col min="11583" max="11583" width="6.5546875" style="6" bestFit="1" customWidth="1"/>
    <col min="11584" max="11584" width="5.33203125" style="6" bestFit="1" customWidth="1"/>
    <col min="11585" max="11585" width="8" style="6" bestFit="1" customWidth="1"/>
    <col min="11586" max="11587" width="5.33203125" style="6" customWidth="1"/>
    <col min="11588" max="11588" width="16.33203125" style="6" bestFit="1" customWidth="1"/>
    <col min="11589" max="11589" width="8" style="6" bestFit="1" customWidth="1"/>
    <col min="11590" max="11590" width="6.44140625" style="6" bestFit="1" customWidth="1"/>
    <col min="11591" max="11591" width="5.33203125" style="6" bestFit="1" customWidth="1"/>
    <col min="11592" max="11592" width="8.44140625" style="6" bestFit="1" customWidth="1"/>
    <col min="11593" max="11593" width="6.109375" style="6" bestFit="1" customWidth="1"/>
    <col min="11594" max="11594" width="6.5546875" style="6" bestFit="1" customWidth="1"/>
    <col min="11595" max="11595" width="6.88671875" style="6" bestFit="1" customWidth="1"/>
    <col min="11596" max="11596" width="6.5546875" style="6" customWidth="1"/>
    <col min="11597" max="11597" width="6.5546875" style="6" bestFit="1" customWidth="1"/>
    <col min="11598" max="11598" width="5.44140625" style="6" bestFit="1" customWidth="1"/>
    <col min="11599" max="11599" width="5.88671875" style="6" bestFit="1" customWidth="1"/>
    <col min="11600" max="11600" width="5.33203125" style="6" bestFit="1" customWidth="1"/>
    <col min="11601" max="11601" width="8.6640625" style="6" bestFit="1" customWidth="1"/>
    <col min="11602" max="11602" width="8.6640625" style="6" customWidth="1"/>
    <col min="11603" max="11603" width="11.44140625" style="6"/>
    <col min="11604" max="11604" width="16.33203125" style="6" bestFit="1" customWidth="1"/>
    <col min="11605" max="11605" width="9.6640625" style="6" bestFit="1" customWidth="1"/>
    <col min="11606" max="11606" width="6.109375" style="6" bestFit="1" customWidth="1"/>
    <col min="11607" max="11607" width="8.6640625" style="6" bestFit="1" customWidth="1"/>
    <col min="11608" max="11608" width="9.6640625" style="6" bestFit="1" customWidth="1"/>
    <col min="11609" max="11609" width="6.109375" style="6" bestFit="1" customWidth="1"/>
    <col min="11610" max="11610" width="8.6640625" style="6" bestFit="1" customWidth="1"/>
    <col min="11611" max="11611" width="9.6640625" style="6" bestFit="1" customWidth="1"/>
    <col min="11612" max="11612" width="6.6640625" style="6" bestFit="1" customWidth="1"/>
    <col min="11613" max="11613" width="8.6640625" style="6" bestFit="1" customWidth="1"/>
    <col min="11614" max="11614" width="9.6640625" style="6" bestFit="1" customWidth="1"/>
    <col min="11615" max="11617" width="5.88671875" style="6" bestFit="1" customWidth="1"/>
    <col min="11618" max="11619" width="5.88671875" style="6" customWidth="1"/>
    <col min="11620" max="11620" width="16.33203125" style="6" bestFit="1" customWidth="1"/>
    <col min="11621" max="11621" width="5.88671875" style="6" bestFit="1" customWidth="1"/>
    <col min="11622" max="11625" width="6.5546875" style="6" bestFit="1" customWidth="1"/>
    <col min="11626" max="11626" width="6.109375" style="6" bestFit="1" customWidth="1"/>
    <col min="11627" max="11627" width="7.33203125" style="6" bestFit="1" customWidth="1"/>
    <col min="11628" max="11628" width="6.109375" style="6" bestFit="1" customWidth="1"/>
    <col min="11629" max="11629" width="7.5546875" style="6" bestFit="1" customWidth="1"/>
    <col min="11630" max="11630" width="7.33203125" style="6" bestFit="1" customWidth="1"/>
    <col min="11631" max="11631" width="7" style="6" bestFit="1" customWidth="1"/>
    <col min="11632" max="11632" width="4.6640625" style="6" bestFit="1" customWidth="1"/>
    <col min="11633" max="11633" width="7.6640625" style="6" bestFit="1" customWidth="1"/>
    <col min="11634" max="11634" width="8.5546875" style="6" bestFit="1" customWidth="1"/>
    <col min="11635" max="11635" width="4.6640625" style="6" bestFit="1" customWidth="1"/>
    <col min="11636" max="11636" width="7.6640625" style="6" bestFit="1" customWidth="1"/>
    <col min="11637" max="11637" width="8.5546875" style="6" bestFit="1" customWidth="1"/>
    <col min="11638" max="11638" width="4.6640625" style="6" bestFit="1" customWidth="1"/>
    <col min="11639" max="11639" width="7.6640625" style="6" bestFit="1" customWidth="1"/>
    <col min="11640" max="11640" width="8.5546875" style="6" bestFit="1" customWidth="1"/>
    <col min="11641" max="11641" width="4.6640625" style="6" bestFit="1" customWidth="1"/>
    <col min="11642" max="11642" width="7.6640625" style="6" bestFit="1" customWidth="1"/>
    <col min="11643" max="11643" width="11.44140625" style="6"/>
    <col min="11644" max="11647" width="5.5546875" style="6" bestFit="1" customWidth="1"/>
    <col min="11648" max="11651" width="5.88671875" style="6" bestFit="1" customWidth="1"/>
    <col min="11652" max="11655" width="5.6640625" style="6" bestFit="1" customWidth="1"/>
    <col min="11656" max="11656" width="5.33203125" style="6" bestFit="1" customWidth="1"/>
    <col min="11657" max="11657" width="6.109375" style="6" bestFit="1" customWidth="1"/>
    <col min="11658" max="11658" width="4.109375" style="6" bestFit="1" customWidth="1"/>
    <col min="11659" max="11691" width="11.44140625" style="6"/>
    <col min="11692" max="11695" width="5.33203125" style="6" bestFit="1" customWidth="1"/>
    <col min="11696" max="11699" width="5.5546875" style="6" bestFit="1" customWidth="1"/>
    <col min="11700" max="11703" width="5.44140625" style="6" bestFit="1" customWidth="1"/>
    <col min="11704" max="11753" width="11.44140625" style="6"/>
    <col min="11754" max="11754" width="16.33203125" style="6" bestFit="1" customWidth="1"/>
    <col min="11755" max="11755" width="12.5546875" style="6" bestFit="1" customWidth="1"/>
    <col min="11756" max="11756" width="26.44140625" style="6" bestFit="1" customWidth="1"/>
    <col min="11757" max="11757" width="18.5546875" style="6" bestFit="1" customWidth="1"/>
    <col min="11758" max="11758" width="18.5546875" style="6" customWidth="1"/>
    <col min="11759" max="11759" width="6.6640625" style="6" bestFit="1" customWidth="1"/>
    <col min="11760" max="11760" width="5" style="6" bestFit="1" customWidth="1"/>
    <col min="11761" max="11761" width="7" style="6" bestFit="1" customWidth="1"/>
    <col min="11762" max="11762" width="6.44140625" style="6" bestFit="1" customWidth="1"/>
    <col min="11763" max="11763" width="6.109375" style="6" bestFit="1" customWidth="1"/>
    <col min="11764" max="11764" width="6.5546875" style="6" bestFit="1" customWidth="1"/>
    <col min="11765" max="11765" width="7" style="6" bestFit="1" customWidth="1"/>
    <col min="11766" max="11766" width="9.109375" style="6" bestFit="1" customWidth="1"/>
    <col min="11767" max="11767" width="8.6640625" style="6" bestFit="1" customWidth="1"/>
    <col min="11768" max="11768" width="6.88671875" style="6" bestFit="1" customWidth="1"/>
    <col min="11769" max="11769" width="7.33203125" style="6" bestFit="1" customWidth="1"/>
    <col min="11770" max="11770" width="6.109375" style="6" bestFit="1" customWidth="1"/>
    <col min="11771" max="11771" width="5.33203125" style="6" bestFit="1" customWidth="1"/>
    <col min="11772" max="11772" width="8.33203125" style="6" bestFit="1" customWidth="1"/>
    <col min="11773" max="11773" width="7.88671875" style="6" bestFit="1" customWidth="1"/>
    <col min="11774" max="11774" width="5.88671875" style="6" bestFit="1" customWidth="1"/>
    <col min="11775" max="11775" width="7.88671875" style="6" bestFit="1" customWidth="1"/>
    <col min="11776" max="11776" width="7.44140625" style="6" bestFit="1" customWidth="1"/>
    <col min="11777" max="11777" width="8.5546875" style="6" bestFit="1" customWidth="1"/>
    <col min="11778" max="11779" width="8.5546875" style="6" customWidth="1"/>
    <col min="11780" max="11780" width="16.33203125" style="6" bestFit="1" customWidth="1"/>
    <col min="11781" max="11782" width="8.109375" style="6" bestFit="1" customWidth="1"/>
    <col min="11783" max="11783" width="6.5546875" style="6" bestFit="1" customWidth="1"/>
    <col min="11784" max="11784" width="7.5546875" style="6" bestFit="1" customWidth="1"/>
    <col min="11785" max="11785" width="7.33203125" style="6" bestFit="1" customWidth="1"/>
    <col min="11786" max="11786" width="5.33203125" style="6" bestFit="1" customWidth="1"/>
    <col min="11787" max="11787" width="5.5546875" style="6" bestFit="1" customWidth="1"/>
    <col min="11788" max="11789" width="5.44140625" style="6" bestFit="1" customWidth="1"/>
    <col min="11790" max="11790" width="9" style="6" bestFit="1" customWidth="1"/>
    <col min="11791" max="11791" width="10" style="6" bestFit="1" customWidth="1"/>
    <col min="11792" max="11792" width="6.109375" style="6" bestFit="1" customWidth="1"/>
    <col min="11793" max="11793" width="9" style="6" bestFit="1" customWidth="1"/>
    <col min="11794" max="11795" width="9" style="6" customWidth="1"/>
    <col min="11796" max="11796" width="16.33203125" style="6" bestFit="1" customWidth="1"/>
    <col min="11797" max="11797" width="10" style="6" bestFit="1" customWidth="1"/>
    <col min="11798" max="11798" width="5.44140625" style="6" bestFit="1" customWidth="1"/>
    <col min="11799" max="11799" width="9" style="6" bestFit="1" customWidth="1"/>
    <col min="11800" max="11800" width="10" style="6" bestFit="1" customWidth="1"/>
    <col min="11801" max="11801" width="5.44140625" style="6" bestFit="1" customWidth="1"/>
    <col min="11802" max="11802" width="9" style="6" bestFit="1" customWidth="1"/>
    <col min="11803" max="11803" width="10" style="6" bestFit="1" customWidth="1"/>
    <col min="11804" max="11804" width="6.33203125" style="6" bestFit="1" customWidth="1"/>
    <col min="11805" max="11806" width="6.5546875" style="6" bestFit="1" customWidth="1"/>
    <col min="11807" max="11807" width="6.33203125" style="6" bestFit="1" customWidth="1"/>
    <col min="11808" max="11809" width="7" style="6" bestFit="1" customWidth="1"/>
    <col min="11810" max="11811" width="7" style="6" customWidth="1"/>
    <col min="11812" max="11812" width="16.33203125" style="6" bestFit="1" customWidth="1"/>
    <col min="11813" max="11814" width="7" style="6" bestFit="1" customWidth="1"/>
    <col min="11815" max="11815" width="6.5546875" style="6" bestFit="1" customWidth="1"/>
    <col min="11816" max="11816" width="9.6640625" style="6" bestFit="1" customWidth="1"/>
    <col min="11817" max="11819" width="6.5546875" style="6" bestFit="1" customWidth="1"/>
    <col min="11820" max="11821" width="6.109375" style="6" bestFit="1" customWidth="1"/>
    <col min="11822" max="11822" width="5.33203125" style="6" bestFit="1" customWidth="1"/>
    <col min="11823" max="11823" width="6.109375" style="6" bestFit="1" customWidth="1"/>
    <col min="11824" max="11824" width="7.44140625" style="6" bestFit="1" customWidth="1"/>
    <col min="11825" max="11825" width="8.6640625" style="6" bestFit="1" customWidth="1"/>
    <col min="11826" max="11827" width="8.6640625" style="6" customWidth="1"/>
    <col min="11828" max="11828" width="16.33203125" style="6" bestFit="1" customWidth="1"/>
    <col min="11829" max="11829" width="8.6640625" style="6" customWidth="1"/>
    <col min="11830" max="11830" width="8.33203125" style="6" bestFit="1" customWidth="1"/>
    <col min="11831" max="11832" width="9.6640625" style="6" bestFit="1" customWidth="1"/>
    <col min="11833" max="11833" width="6.109375" style="6" bestFit="1" customWidth="1"/>
    <col min="11834" max="11835" width="7.6640625" style="6" bestFit="1" customWidth="1"/>
    <col min="11836" max="11836" width="8.109375" style="6" bestFit="1" customWidth="1"/>
    <col min="11837" max="11837" width="7.6640625" style="6" bestFit="1" customWidth="1"/>
    <col min="11838" max="11838" width="8.109375" style="6" bestFit="1" customWidth="1"/>
    <col min="11839" max="11839" width="6.5546875" style="6" bestFit="1" customWidth="1"/>
    <col min="11840" max="11840" width="5.33203125" style="6" bestFit="1" customWidth="1"/>
    <col min="11841" max="11841" width="8" style="6" bestFit="1" customWidth="1"/>
    <col min="11842" max="11843" width="5.33203125" style="6" customWidth="1"/>
    <col min="11844" max="11844" width="16.33203125" style="6" bestFit="1" customWidth="1"/>
    <col min="11845" max="11845" width="8" style="6" bestFit="1" customWidth="1"/>
    <col min="11846" max="11846" width="6.44140625" style="6" bestFit="1" customWidth="1"/>
    <col min="11847" max="11847" width="5.33203125" style="6" bestFit="1" customWidth="1"/>
    <col min="11848" max="11848" width="8.44140625" style="6" bestFit="1" customWidth="1"/>
    <col min="11849" max="11849" width="6.109375" style="6" bestFit="1" customWidth="1"/>
    <col min="11850" max="11850" width="6.5546875" style="6" bestFit="1" customWidth="1"/>
    <col min="11851" max="11851" width="6.88671875" style="6" bestFit="1" customWidth="1"/>
    <col min="11852" max="11852" width="6.5546875" style="6" customWidth="1"/>
    <col min="11853" max="11853" width="6.5546875" style="6" bestFit="1" customWidth="1"/>
    <col min="11854" max="11854" width="5.44140625" style="6" bestFit="1" customWidth="1"/>
    <col min="11855" max="11855" width="5.88671875" style="6" bestFit="1" customWidth="1"/>
    <col min="11856" max="11856" width="5.33203125" style="6" bestFit="1" customWidth="1"/>
    <col min="11857" max="11857" width="8.6640625" style="6" bestFit="1" customWidth="1"/>
    <col min="11858" max="11858" width="8.6640625" style="6" customWidth="1"/>
    <col min="11859" max="11859" width="11.44140625" style="6"/>
    <col min="11860" max="11860" width="16.33203125" style="6" bestFit="1" customWidth="1"/>
    <col min="11861" max="11861" width="9.6640625" style="6" bestFit="1" customWidth="1"/>
    <col min="11862" max="11862" width="6.109375" style="6" bestFit="1" customWidth="1"/>
    <col min="11863" max="11863" width="8.6640625" style="6" bestFit="1" customWidth="1"/>
    <col min="11864" max="11864" width="9.6640625" style="6" bestFit="1" customWidth="1"/>
    <col min="11865" max="11865" width="6.109375" style="6" bestFit="1" customWidth="1"/>
    <col min="11866" max="11866" width="8.6640625" style="6" bestFit="1" customWidth="1"/>
    <col min="11867" max="11867" width="9.6640625" style="6" bestFit="1" customWidth="1"/>
    <col min="11868" max="11868" width="6.6640625" style="6" bestFit="1" customWidth="1"/>
    <col min="11869" max="11869" width="8.6640625" style="6" bestFit="1" customWidth="1"/>
    <col min="11870" max="11870" width="9.6640625" style="6" bestFit="1" customWidth="1"/>
    <col min="11871" max="11873" width="5.88671875" style="6" bestFit="1" customWidth="1"/>
    <col min="11874" max="11875" width="5.88671875" style="6" customWidth="1"/>
    <col min="11876" max="11876" width="16.33203125" style="6" bestFit="1" customWidth="1"/>
    <col min="11877" max="11877" width="5.88671875" style="6" bestFit="1" customWidth="1"/>
    <col min="11878" max="11881" width="6.5546875" style="6" bestFit="1" customWidth="1"/>
    <col min="11882" max="11882" width="6.109375" style="6" bestFit="1" customWidth="1"/>
    <col min="11883" max="11883" width="7.33203125" style="6" bestFit="1" customWidth="1"/>
    <col min="11884" max="11884" width="6.109375" style="6" bestFit="1" customWidth="1"/>
    <col min="11885" max="11885" width="7.5546875" style="6" bestFit="1" customWidth="1"/>
    <col min="11886" max="11886" width="7.33203125" style="6" bestFit="1" customWidth="1"/>
    <col min="11887" max="11887" width="7" style="6" bestFit="1" customWidth="1"/>
    <col min="11888" max="11888" width="4.6640625" style="6" bestFit="1" customWidth="1"/>
    <col min="11889" max="11889" width="7.6640625" style="6" bestFit="1" customWidth="1"/>
    <col min="11890" max="11890" width="8.5546875" style="6" bestFit="1" customWidth="1"/>
    <col min="11891" max="11891" width="4.6640625" style="6" bestFit="1" customWidth="1"/>
    <col min="11892" max="11892" width="7.6640625" style="6" bestFit="1" customWidth="1"/>
    <col min="11893" max="11893" width="8.5546875" style="6" bestFit="1" customWidth="1"/>
    <col min="11894" max="11894" width="4.6640625" style="6" bestFit="1" customWidth="1"/>
    <col min="11895" max="11895" width="7.6640625" style="6" bestFit="1" customWidth="1"/>
    <col min="11896" max="11896" width="8.5546875" style="6" bestFit="1" customWidth="1"/>
    <col min="11897" max="11897" width="4.6640625" style="6" bestFit="1" customWidth="1"/>
    <col min="11898" max="11898" width="7.6640625" style="6" bestFit="1" customWidth="1"/>
    <col min="11899" max="11899" width="11.44140625" style="6"/>
    <col min="11900" max="11903" width="5.5546875" style="6" bestFit="1" customWidth="1"/>
    <col min="11904" max="11907" width="5.88671875" style="6" bestFit="1" customWidth="1"/>
    <col min="11908" max="11911" width="5.6640625" style="6" bestFit="1" customWidth="1"/>
    <col min="11912" max="11912" width="5.33203125" style="6" bestFit="1" customWidth="1"/>
    <col min="11913" max="11913" width="6.109375" style="6" bestFit="1" customWidth="1"/>
    <col min="11914" max="11914" width="4.109375" style="6" bestFit="1" customWidth="1"/>
    <col min="11915" max="11947" width="11.44140625" style="6"/>
    <col min="11948" max="11951" width="5.33203125" style="6" bestFit="1" customWidth="1"/>
    <col min="11952" max="11955" width="5.5546875" style="6" bestFit="1" customWidth="1"/>
    <col min="11956" max="11959" width="5.44140625" style="6" bestFit="1" customWidth="1"/>
    <col min="11960" max="12009" width="11.44140625" style="6"/>
    <col min="12010" max="12010" width="16.33203125" style="6" bestFit="1" customWidth="1"/>
    <col min="12011" max="12011" width="12.5546875" style="6" bestFit="1" customWidth="1"/>
    <col min="12012" max="12012" width="26.44140625" style="6" bestFit="1" customWidth="1"/>
    <col min="12013" max="12013" width="18.5546875" style="6" bestFit="1" customWidth="1"/>
    <col min="12014" max="12014" width="18.5546875" style="6" customWidth="1"/>
    <col min="12015" max="12015" width="6.6640625" style="6" bestFit="1" customWidth="1"/>
    <col min="12016" max="12016" width="5" style="6" bestFit="1" customWidth="1"/>
    <col min="12017" max="12017" width="7" style="6" bestFit="1" customWidth="1"/>
    <col min="12018" max="12018" width="6.44140625" style="6" bestFit="1" customWidth="1"/>
    <col min="12019" max="12019" width="6.109375" style="6" bestFit="1" customWidth="1"/>
    <col min="12020" max="12020" width="6.5546875" style="6" bestFit="1" customWidth="1"/>
    <col min="12021" max="12021" width="7" style="6" bestFit="1" customWidth="1"/>
    <col min="12022" max="12022" width="9.109375" style="6" bestFit="1" customWidth="1"/>
    <col min="12023" max="12023" width="8.6640625" style="6" bestFit="1" customWidth="1"/>
    <col min="12024" max="12024" width="6.88671875" style="6" bestFit="1" customWidth="1"/>
    <col min="12025" max="12025" width="7.33203125" style="6" bestFit="1" customWidth="1"/>
    <col min="12026" max="12026" width="6.109375" style="6" bestFit="1" customWidth="1"/>
    <col min="12027" max="12027" width="5.33203125" style="6" bestFit="1" customWidth="1"/>
    <col min="12028" max="12028" width="8.33203125" style="6" bestFit="1" customWidth="1"/>
    <col min="12029" max="12029" width="7.88671875" style="6" bestFit="1" customWidth="1"/>
    <col min="12030" max="12030" width="5.88671875" style="6" bestFit="1" customWidth="1"/>
    <col min="12031" max="12031" width="7.88671875" style="6" bestFit="1" customWidth="1"/>
    <col min="12032" max="12032" width="7.44140625" style="6" bestFit="1" customWidth="1"/>
    <col min="12033" max="12033" width="8.5546875" style="6" bestFit="1" customWidth="1"/>
    <col min="12034" max="12035" width="8.5546875" style="6" customWidth="1"/>
    <col min="12036" max="12036" width="16.33203125" style="6" bestFit="1" customWidth="1"/>
    <col min="12037" max="12038" width="8.109375" style="6" bestFit="1" customWidth="1"/>
    <col min="12039" max="12039" width="6.5546875" style="6" bestFit="1" customWidth="1"/>
    <col min="12040" max="12040" width="7.5546875" style="6" bestFit="1" customWidth="1"/>
    <col min="12041" max="12041" width="7.33203125" style="6" bestFit="1" customWidth="1"/>
    <col min="12042" max="12042" width="5.33203125" style="6" bestFit="1" customWidth="1"/>
    <col min="12043" max="12043" width="5.5546875" style="6" bestFit="1" customWidth="1"/>
    <col min="12044" max="12045" width="5.44140625" style="6" bestFit="1" customWidth="1"/>
    <col min="12046" max="12046" width="9" style="6" bestFit="1" customWidth="1"/>
    <col min="12047" max="12047" width="10" style="6" bestFit="1" customWidth="1"/>
    <col min="12048" max="12048" width="6.109375" style="6" bestFit="1" customWidth="1"/>
    <col min="12049" max="12049" width="9" style="6" bestFit="1" customWidth="1"/>
    <col min="12050" max="12051" width="9" style="6" customWidth="1"/>
    <col min="12052" max="12052" width="16.33203125" style="6" bestFit="1" customWidth="1"/>
    <col min="12053" max="12053" width="10" style="6" bestFit="1" customWidth="1"/>
    <col min="12054" max="12054" width="5.44140625" style="6" bestFit="1" customWidth="1"/>
    <col min="12055" max="12055" width="9" style="6" bestFit="1" customWidth="1"/>
    <col min="12056" max="12056" width="10" style="6" bestFit="1" customWidth="1"/>
    <col min="12057" max="12057" width="5.44140625" style="6" bestFit="1" customWidth="1"/>
    <col min="12058" max="12058" width="9" style="6" bestFit="1" customWidth="1"/>
    <col min="12059" max="12059" width="10" style="6" bestFit="1" customWidth="1"/>
    <col min="12060" max="12060" width="6.33203125" style="6" bestFit="1" customWidth="1"/>
    <col min="12061" max="12062" width="6.5546875" style="6" bestFit="1" customWidth="1"/>
    <col min="12063" max="12063" width="6.33203125" style="6" bestFit="1" customWidth="1"/>
    <col min="12064" max="12065" width="7" style="6" bestFit="1" customWidth="1"/>
    <col min="12066" max="12067" width="7" style="6" customWidth="1"/>
    <col min="12068" max="12068" width="16.33203125" style="6" bestFit="1" customWidth="1"/>
    <col min="12069" max="12070" width="7" style="6" bestFit="1" customWidth="1"/>
    <col min="12071" max="12071" width="6.5546875" style="6" bestFit="1" customWidth="1"/>
    <col min="12072" max="12072" width="9.6640625" style="6" bestFit="1" customWidth="1"/>
    <col min="12073" max="12075" width="6.5546875" style="6" bestFit="1" customWidth="1"/>
    <col min="12076" max="12077" width="6.109375" style="6" bestFit="1" customWidth="1"/>
    <col min="12078" max="12078" width="5.33203125" style="6" bestFit="1" customWidth="1"/>
    <col min="12079" max="12079" width="6.109375" style="6" bestFit="1" customWidth="1"/>
    <col min="12080" max="12080" width="7.44140625" style="6" bestFit="1" customWidth="1"/>
    <col min="12081" max="12081" width="8.6640625" style="6" bestFit="1" customWidth="1"/>
    <col min="12082" max="12083" width="8.6640625" style="6" customWidth="1"/>
    <col min="12084" max="12084" width="16.33203125" style="6" bestFit="1" customWidth="1"/>
    <col min="12085" max="12085" width="8.6640625" style="6" customWidth="1"/>
    <col min="12086" max="12086" width="8.33203125" style="6" bestFit="1" customWidth="1"/>
    <col min="12087" max="12088" width="9.6640625" style="6" bestFit="1" customWidth="1"/>
    <col min="12089" max="12089" width="6.109375" style="6" bestFit="1" customWidth="1"/>
    <col min="12090" max="12091" width="7.6640625" style="6" bestFit="1" customWidth="1"/>
    <col min="12092" max="12092" width="8.109375" style="6" bestFit="1" customWidth="1"/>
    <col min="12093" max="12093" width="7.6640625" style="6" bestFit="1" customWidth="1"/>
    <col min="12094" max="12094" width="8.109375" style="6" bestFit="1" customWidth="1"/>
    <col min="12095" max="12095" width="6.5546875" style="6" bestFit="1" customWidth="1"/>
    <col min="12096" max="12096" width="5.33203125" style="6" bestFit="1" customWidth="1"/>
    <col min="12097" max="12097" width="8" style="6" bestFit="1" customWidth="1"/>
    <col min="12098" max="12099" width="5.33203125" style="6" customWidth="1"/>
    <col min="12100" max="12100" width="16.33203125" style="6" bestFit="1" customWidth="1"/>
    <col min="12101" max="12101" width="8" style="6" bestFit="1" customWidth="1"/>
    <col min="12102" max="12102" width="6.44140625" style="6" bestFit="1" customWidth="1"/>
    <col min="12103" max="12103" width="5.33203125" style="6" bestFit="1" customWidth="1"/>
    <col min="12104" max="12104" width="8.44140625" style="6" bestFit="1" customWidth="1"/>
    <col min="12105" max="12105" width="6.109375" style="6" bestFit="1" customWidth="1"/>
    <col min="12106" max="12106" width="6.5546875" style="6" bestFit="1" customWidth="1"/>
    <col min="12107" max="12107" width="6.88671875" style="6" bestFit="1" customWidth="1"/>
    <col min="12108" max="12108" width="6.5546875" style="6" customWidth="1"/>
    <col min="12109" max="12109" width="6.5546875" style="6" bestFit="1" customWidth="1"/>
    <col min="12110" max="12110" width="5.44140625" style="6" bestFit="1" customWidth="1"/>
    <col min="12111" max="12111" width="5.88671875" style="6" bestFit="1" customWidth="1"/>
    <col min="12112" max="12112" width="5.33203125" style="6" bestFit="1" customWidth="1"/>
    <col min="12113" max="12113" width="8.6640625" style="6" bestFit="1" customWidth="1"/>
    <col min="12114" max="12114" width="8.6640625" style="6" customWidth="1"/>
    <col min="12115" max="12115" width="11.44140625" style="6"/>
    <col min="12116" max="12116" width="16.33203125" style="6" bestFit="1" customWidth="1"/>
    <col min="12117" max="12117" width="9.6640625" style="6" bestFit="1" customWidth="1"/>
    <col min="12118" max="12118" width="6.109375" style="6" bestFit="1" customWidth="1"/>
    <col min="12119" max="12119" width="8.6640625" style="6" bestFit="1" customWidth="1"/>
    <col min="12120" max="12120" width="9.6640625" style="6" bestFit="1" customWidth="1"/>
    <col min="12121" max="12121" width="6.109375" style="6" bestFit="1" customWidth="1"/>
    <col min="12122" max="12122" width="8.6640625" style="6" bestFit="1" customWidth="1"/>
    <col min="12123" max="12123" width="9.6640625" style="6" bestFit="1" customWidth="1"/>
    <col min="12124" max="12124" width="6.6640625" style="6" bestFit="1" customWidth="1"/>
    <col min="12125" max="12125" width="8.6640625" style="6" bestFit="1" customWidth="1"/>
    <col min="12126" max="12126" width="9.6640625" style="6" bestFit="1" customWidth="1"/>
    <col min="12127" max="12129" width="5.88671875" style="6" bestFit="1" customWidth="1"/>
    <col min="12130" max="12131" width="5.88671875" style="6" customWidth="1"/>
    <col min="12132" max="12132" width="16.33203125" style="6" bestFit="1" customWidth="1"/>
    <col min="12133" max="12133" width="5.88671875" style="6" bestFit="1" customWidth="1"/>
    <col min="12134" max="12137" width="6.5546875" style="6" bestFit="1" customWidth="1"/>
    <col min="12138" max="12138" width="6.109375" style="6" bestFit="1" customWidth="1"/>
    <col min="12139" max="12139" width="7.33203125" style="6" bestFit="1" customWidth="1"/>
    <col min="12140" max="12140" width="6.109375" style="6" bestFit="1" customWidth="1"/>
    <col min="12141" max="12141" width="7.5546875" style="6" bestFit="1" customWidth="1"/>
    <col min="12142" max="12142" width="7.33203125" style="6" bestFit="1" customWidth="1"/>
    <col min="12143" max="12143" width="7" style="6" bestFit="1" customWidth="1"/>
    <col min="12144" max="12144" width="4.6640625" style="6" bestFit="1" customWidth="1"/>
    <col min="12145" max="12145" width="7.6640625" style="6" bestFit="1" customWidth="1"/>
    <col min="12146" max="12146" width="8.5546875" style="6" bestFit="1" customWidth="1"/>
    <col min="12147" max="12147" width="4.6640625" style="6" bestFit="1" customWidth="1"/>
    <col min="12148" max="12148" width="7.6640625" style="6" bestFit="1" customWidth="1"/>
    <col min="12149" max="12149" width="8.5546875" style="6" bestFit="1" customWidth="1"/>
    <col min="12150" max="12150" width="4.6640625" style="6" bestFit="1" customWidth="1"/>
    <col min="12151" max="12151" width="7.6640625" style="6" bestFit="1" customWidth="1"/>
    <col min="12152" max="12152" width="8.5546875" style="6" bestFit="1" customWidth="1"/>
    <col min="12153" max="12153" width="4.6640625" style="6" bestFit="1" customWidth="1"/>
    <col min="12154" max="12154" width="7.6640625" style="6" bestFit="1" customWidth="1"/>
    <col min="12155" max="12155" width="11.44140625" style="6"/>
    <col min="12156" max="12159" width="5.5546875" style="6" bestFit="1" customWidth="1"/>
    <col min="12160" max="12163" width="5.88671875" style="6" bestFit="1" customWidth="1"/>
    <col min="12164" max="12167" width="5.6640625" style="6" bestFit="1" customWidth="1"/>
    <col min="12168" max="12168" width="5.33203125" style="6" bestFit="1" customWidth="1"/>
    <col min="12169" max="12169" width="6.109375" style="6" bestFit="1" customWidth="1"/>
    <col min="12170" max="12170" width="4.109375" style="6" bestFit="1" customWidth="1"/>
    <col min="12171" max="12203" width="11.44140625" style="6"/>
    <col min="12204" max="12207" width="5.33203125" style="6" bestFit="1" customWidth="1"/>
    <col min="12208" max="12211" width="5.5546875" style="6" bestFit="1" customWidth="1"/>
    <col min="12212" max="12215" width="5.44140625" style="6" bestFit="1" customWidth="1"/>
    <col min="12216" max="12265" width="11.44140625" style="6"/>
    <col min="12266" max="12266" width="16.33203125" style="6" bestFit="1" customWidth="1"/>
    <col min="12267" max="12267" width="12.5546875" style="6" bestFit="1" customWidth="1"/>
    <col min="12268" max="12268" width="26.44140625" style="6" bestFit="1" customWidth="1"/>
    <col min="12269" max="12269" width="18.5546875" style="6" bestFit="1" customWidth="1"/>
    <col min="12270" max="12270" width="18.5546875" style="6" customWidth="1"/>
    <col min="12271" max="12271" width="6.6640625" style="6" bestFit="1" customWidth="1"/>
    <col min="12272" max="12272" width="5" style="6" bestFit="1" customWidth="1"/>
    <col min="12273" max="12273" width="7" style="6" bestFit="1" customWidth="1"/>
    <col min="12274" max="12274" width="6.44140625" style="6" bestFit="1" customWidth="1"/>
    <col min="12275" max="12275" width="6.109375" style="6" bestFit="1" customWidth="1"/>
    <col min="12276" max="12276" width="6.5546875" style="6" bestFit="1" customWidth="1"/>
    <col min="12277" max="12277" width="7" style="6" bestFit="1" customWidth="1"/>
    <col min="12278" max="12278" width="9.109375" style="6" bestFit="1" customWidth="1"/>
    <col min="12279" max="12279" width="8.6640625" style="6" bestFit="1" customWidth="1"/>
    <col min="12280" max="12280" width="6.88671875" style="6" bestFit="1" customWidth="1"/>
    <col min="12281" max="12281" width="7.33203125" style="6" bestFit="1" customWidth="1"/>
    <col min="12282" max="12282" width="6.109375" style="6" bestFit="1" customWidth="1"/>
    <col min="12283" max="12283" width="5.33203125" style="6" bestFit="1" customWidth="1"/>
    <col min="12284" max="12284" width="8.33203125" style="6" bestFit="1" customWidth="1"/>
    <col min="12285" max="12285" width="7.88671875" style="6" bestFit="1" customWidth="1"/>
    <col min="12286" max="12286" width="5.88671875" style="6" bestFit="1" customWidth="1"/>
    <col min="12287" max="12287" width="7.88671875" style="6" bestFit="1" customWidth="1"/>
    <col min="12288" max="12288" width="7.44140625" style="6" bestFit="1" customWidth="1"/>
    <col min="12289" max="12289" width="8.5546875" style="6" bestFit="1" customWidth="1"/>
    <col min="12290" max="12291" width="8.5546875" style="6" customWidth="1"/>
    <col min="12292" max="12292" width="16.33203125" style="6" bestFit="1" customWidth="1"/>
    <col min="12293" max="12294" width="8.109375" style="6" bestFit="1" customWidth="1"/>
    <col min="12295" max="12295" width="6.5546875" style="6" bestFit="1" customWidth="1"/>
    <col min="12296" max="12296" width="7.5546875" style="6" bestFit="1" customWidth="1"/>
    <col min="12297" max="12297" width="7.33203125" style="6" bestFit="1" customWidth="1"/>
    <col min="12298" max="12298" width="5.33203125" style="6" bestFit="1" customWidth="1"/>
    <col min="12299" max="12299" width="5.5546875" style="6" bestFit="1" customWidth="1"/>
    <col min="12300" max="12301" width="5.44140625" style="6" bestFit="1" customWidth="1"/>
    <col min="12302" max="12302" width="9" style="6" bestFit="1" customWidth="1"/>
    <col min="12303" max="12303" width="10" style="6" bestFit="1" customWidth="1"/>
    <col min="12304" max="12304" width="6.109375" style="6" bestFit="1" customWidth="1"/>
    <col min="12305" max="12305" width="9" style="6" bestFit="1" customWidth="1"/>
    <col min="12306" max="12307" width="9" style="6" customWidth="1"/>
    <col min="12308" max="12308" width="16.33203125" style="6" bestFit="1" customWidth="1"/>
    <col min="12309" max="12309" width="10" style="6" bestFit="1" customWidth="1"/>
    <col min="12310" max="12310" width="5.44140625" style="6" bestFit="1" customWidth="1"/>
    <col min="12311" max="12311" width="9" style="6" bestFit="1" customWidth="1"/>
    <col min="12312" max="12312" width="10" style="6" bestFit="1" customWidth="1"/>
    <col min="12313" max="12313" width="5.44140625" style="6" bestFit="1" customWidth="1"/>
    <col min="12314" max="12314" width="9" style="6" bestFit="1" customWidth="1"/>
    <col min="12315" max="12315" width="10" style="6" bestFit="1" customWidth="1"/>
    <col min="12316" max="12316" width="6.33203125" style="6" bestFit="1" customWidth="1"/>
    <col min="12317" max="12318" width="6.5546875" style="6" bestFit="1" customWidth="1"/>
    <col min="12319" max="12319" width="6.33203125" style="6" bestFit="1" customWidth="1"/>
    <col min="12320" max="12321" width="7" style="6" bestFit="1" customWidth="1"/>
    <col min="12322" max="12323" width="7" style="6" customWidth="1"/>
    <col min="12324" max="12324" width="16.33203125" style="6" bestFit="1" customWidth="1"/>
    <col min="12325" max="12326" width="7" style="6" bestFit="1" customWidth="1"/>
    <col min="12327" max="12327" width="6.5546875" style="6" bestFit="1" customWidth="1"/>
    <col min="12328" max="12328" width="9.6640625" style="6" bestFit="1" customWidth="1"/>
    <col min="12329" max="12331" width="6.5546875" style="6" bestFit="1" customWidth="1"/>
    <col min="12332" max="12333" width="6.109375" style="6" bestFit="1" customWidth="1"/>
    <col min="12334" max="12334" width="5.33203125" style="6" bestFit="1" customWidth="1"/>
    <col min="12335" max="12335" width="6.109375" style="6" bestFit="1" customWidth="1"/>
    <col min="12336" max="12336" width="7.44140625" style="6" bestFit="1" customWidth="1"/>
    <col min="12337" max="12337" width="8.6640625" style="6" bestFit="1" customWidth="1"/>
    <col min="12338" max="12339" width="8.6640625" style="6" customWidth="1"/>
    <col min="12340" max="12340" width="16.33203125" style="6" bestFit="1" customWidth="1"/>
    <col min="12341" max="12341" width="8.6640625" style="6" customWidth="1"/>
    <col min="12342" max="12342" width="8.33203125" style="6" bestFit="1" customWidth="1"/>
    <col min="12343" max="12344" width="9.6640625" style="6" bestFit="1" customWidth="1"/>
    <col min="12345" max="12345" width="6.109375" style="6" bestFit="1" customWidth="1"/>
    <col min="12346" max="12347" width="7.6640625" style="6" bestFit="1" customWidth="1"/>
    <col min="12348" max="12348" width="8.109375" style="6" bestFit="1" customWidth="1"/>
    <col min="12349" max="12349" width="7.6640625" style="6" bestFit="1" customWidth="1"/>
    <col min="12350" max="12350" width="8.109375" style="6" bestFit="1" customWidth="1"/>
    <col min="12351" max="12351" width="6.5546875" style="6" bestFit="1" customWidth="1"/>
    <col min="12352" max="12352" width="5.33203125" style="6" bestFit="1" customWidth="1"/>
    <col min="12353" max="12353" width="8" style="6" bestFit="1" customWidth="1"/>
    <col min="12354" max="12355" width="5.33203125" style="6" customWidth="1"/>
    <col min="12356" max="12356" width="16.33203125" style="6" bestFit="1" customWidth="1"/>
    <col min="12357" max="12357" width="8" style="6" bestFit="1" customWidth="1"/>
    <col min="12358" max="12358" width="6.44140625" style="6" bestFit="1" customWidth="1"/>
    <col min="12359" max="12359" width="5.33203125" style="6" bestFit="1" customWidth="1"/>
    <col min="12360" max="12360" width="8.44140625" style="6" bestFit="1" customWidth="1"/>
    <col min="12361" max="12361" width="6.109375" style="6" bestFit="1" customWidth="1"/>
    <col min="12362" max="12362" width="6.5546875" style="6" bestFit="1" customWidth="1"/>
    <col min="12363" max="12363" width="6.88671875" style="6" bestFit="1" customWidth="1"/>
    <col min="12364" max="12364" width="6.5546875" style="6" customWidth="1"/>
    <col min="12365" max="12365" width="6.5546875" style="6" bestFit="1" customWidth="1"/>
    <col min="12366" max="12366" width="5.44140625" style="6" bestFit="1" customWidth="1"/>
    <col min="12367" max="12367" width="5.88671875" style="6" bestFit="1" customWidth="1"/>
    <col min="12368" max="12368" width="5.33203125" style="6" bestFit="1" customWidth="1"/>
    <col min="12369" max="12369" width="8.6640625" style="6" bestFit="1" customWidth="1"/>
    <col min="12370" max="12370" width="8.6640625" style="6" customWidth="1"/>
    <col min="12371" max="12371" width="11.44140625" style="6"/>
    <col min="12372" max="12372" width="16.33203125" style="6" bestFit="1" customWidth="1"/>
    <col min="12373" max="12373" width="9.6640625" style="6" bestFit="1" customWidth="1"/>
    <col min="12374" max="12374" width="6.109375" style="6" bestFit="1" customWidth="1"/>
    <col min="12375" max="12375" width="8.6640625" style="6" bestFit="1" customWidth="1"/>
    <col min="12376" max="12376" width="9.6640625" style="6" bestFit="1" customWidth="1"/>
    <col min="12377" max="12377" width="6.109375" style="6" bestFit="1" customWidth="1"/>
    <col min="12378" max="12378" width="8.6640625" style="6" bestFit="1" customWidth="1"/>
    <col min="12379" max="12379" width="9.6640625" style="6" bestFit="1" customWidth="1"/>
    <col min="12380" max="12380" width="6.6640625" style="6" bestFit="1" customWidth="1"/>
    <col min="12381" max="12381" width="8.6640625" style="6" bestFit="1" customWidth="1"/>
    <col min="12382" max="12382" width="9.6640625" style="6" bestFit="1" customWidth="1"/>
    <col min="12383" max="12385" width="5.88671875" style="6" bestFit="1" customWidth="1"/>
    <col min="12386" max="12387" width="5.88671875" style="6" customWidth="1"/>
    <col min="12388" max="12388" width="16.33203125" style="6" bestFit="1" customWidth="1"/>
    <col min="12389" max="12389" width="5.88671875" style="6" bestFit="1" customWidth="1"/>
    <col min="12390" max="12393" width="6.5546875" style="6" bestFit="1" customWidth="1"/>
    <col min="12394" max="12394" width="6.109375" style="6" bestFit="1" customWidth="1"/>
    <col min="12395" max="12395" width="7.33203125" style="6" bestFit="1" customWidth="1"/>
    <col min="12396" max="12396" width="6.109375" style="6" bestFit="1" customWidth="1"/>
    <col min="12397" max="12397" width="7.5546875" style="6" bestFit="1" customWidth="1"/>
    <col min="12398" max="12398" width="7.33203125" style="6" bestFit="1" customWidth="1"/>
    <col min="12399" max="12399" width="7" style="6" bestFit="1" customWidth="1"/>
    <col min="12400" max="12400" width="4.6640625" style="6" bestFit="1" customWidth="1"/>
    <col min="12401" max="12401" width="7.6640625" style="6" bestFit="1" customWidth="1"/>
    <col min="12402" max="12402" width="8.5546875" style="6" bestFit="1" customWidth="1"/>
    <col min="12403" max="12403" width="4.6640625" style="6" bestFit="1" customWidth="1"/>
    <col min="12404" max="12404" width="7.6640625" style="6" bestFit="1" customWidth="1"/>
    <col min="12405" max="12405" width="8.5546875" style="6" bestFit="1" customWidth="1"/>
    <col min="12406" max="12406" width="4.6640625" style="6" bestFit="1" customWidth="1"/>
    <col min="12407" max="12407" width="7.6640625" style="6" bestFit="1" customWidth="1"/>
    <col min="12408" max="12408" width="8.5546875" style="6" bestFit="1" customWidth="1"/>
    <col min="12409" max="12409" width="4.6640625" style="6" bestFit="1" customWidth="1"/>
    <col min="12410" max="12410" width="7.6640625" style="6" bestFit="1" customWidth="1"/>
    <col min="12411" max="12411" width="11.44140625" style="6"/>
    <col min="12412" max="12415" width="5.5546875" style="6" bestFit="1" customWidth="1"/>
    <col min="12416" max="12419" width="5.88671875" style="6" bestFit="1" customWidth="1"/>
    <col min="12420" max="12423" width="5.6640625" style="6" bestFit="1" customWidth="1"/>
    <col min="12424" max="12424" width="5.33203125" style="6" bestFit="1" customWidth="1"/>
    <col min="12425" max="12425" width="6.109375" style="6" bestFit="1" customWidth="1"/>
    <col min="12426" max="12426" width="4.109375" style="6" bestFit="1" customWidth="1"/>
    <col min="12427" max="12459" width="11.44140625" style="6"/>
    <col min="12460" max="12463" width="5.33203125" style="6" bestFit="1" customWidth="1"/>
    <col min="12464" max="12467" width="5.5546875" style="6" bestFit="1" customWidth="1"/>
    <col min="12468" max="12471" width="5.44140625" style="6" bestFit="1" customWidth="1"/>
    <col min="12472" max="12521" width="11.44140625" style="6"/>
    <col min="12522" max="12522" width="16.33203125" style="6" bestFit="1" customWidth="1"/>
    <col min="12523" max="12523" width="12.5546875" style="6" bestFit="1" customWidth="1"/>
    <col min="12524" max="12524" width="26.44140625" style="6" bestFit="1" customWidth="1"/>
    <col min="12525" max="12525" width="18.5546875" style="6" bestFit="1" customWidth="1"/>
    <col min="12526" max="12526" width="18.5546875" style="6" customWidth="1"/>
    <col min="12527" max="12527" width="6.6640625" style="6" bestFit="1" customWidth="1"/>
    <col min="12528" max="12528" width="5" style="6" bestFit="1" customWidth="1"/>
    <col min="12529" max="12529" width="7" style="6" bestFit="1" customWidth="1"/>
    <col min="12530" max="12530" width="6.44140625" style="6" bestFit="1" customWidth="1"/>
    <col min="12531" max="12531" width="6.109375" style="6" bestFit="1" customWidth="1"/>
    <col min="12532" max="12532" width="6.5546875" style="6" bestFit="1" customWidth="1"/>
    <col min="12533" max="12533" width="7" style="6" bestFit="1" customWidth="1"/>
    <col min="12534" max="12534" width="9.109375" style="6" bestFit="1" customWidth="1"/>
    <col min="12535" max="12535" width="8.6640625" style="6" bestFit="1" customWidth="1"/>
    <col min="12536" max="12536" width="6.88671875" style="6" bestFit="1" customWidth="1"/>
    <col min="12537" max="12537" width="7.33203125" style="6" bestFit="1" customWidth="1"/>
    <col min="12538" max="12538" width="6.109375" style="6" bestFit="1" customWidth="1"/>
    <col min="12539" max="12539" width="5.33203125" style="6" bestFit="1" customWidth="1"/>
    <col min="12540" max="12540" width="8.33203125" style="6" bestFit="1" customWidth="1"/>
    <col min="12541" max="12541" width="7.88671875" style="6" bestFit="1" customWidth="1"/>
    <col min="12542" max="12542" width="5.88671875" style="6" bestFit="1" customWidth="1"/>
    <col min="12543" max="12543" width="7.88671875" style="6" bestFit="1" customWidth="1"/>
    <col min="12544" max="12544" width="7.44140625" style="6" bestFit="1" customWidth="1"/>
    <col min="12545" max="12545" width="8.5546875" style="6" bestFit="1" customWidth="1"/>
    <col min="12546" max="12547" width="8.5546875" style="6" customWidth="1"/>
    <col min="12548" max="12548" width="16.33203125" style="6" bestFit="1" customWidth="1"/>
    <col min="12549" max="12550" width="8.109375" style="6" bestFit="1" customWidth="1"/>
    <col min="12551" max="12551" width="6.5546875" style="6" bestFit="1" customWidth="1"/>
    <col min="12552" max="12552" width="7.5546875" style="6" bestFit="1" customWidth="1"/>
    <col min="12553" max="12553" width="7.33203125" style="6" bestFit="1" customWidth="1"/>
    <col min="12554" max="12554" width="5.33203125" style="6" bestFit="1" customWidth="1"/>
    <col min="12555" max="12555" width="5.5546875" style="6" bestFit="1" customWidth="1"/>
    <col min="12556" max="12557" width="5.44140625" style="6" bestFit="1" customWidth="1"/>
    <col min="12558" max="12558" width="9" style="6" bestFit="1" customWidth="1"/>
    <col min="12559" max="12559" width="10" style="6" bestFit="1" customWidth="1"/>
    <col min="12560" max="12560" width="6.109375" style="6" bestFit="1" customWidth="1"/>
    <col min="12561" max="12561" width="9" style="6" bestFit="1" customWidth="1"/>
    <col min="12562" max="12563" width="9" style="6" customWidth="1"/>
    <col min="12564" max="12564" width="16.33203125" style="6" bestFit="1" customWidth="1"/>
    <col min="12565" max="12565" width="10" style="6" bestFit="1" customWidth="1"/>
    <col min="12566" max="12566" width="5.44140625" style="6" bestFit="1" customWidth="1"/>
    <col min="12567" max="12567" width="9" style="6" bestFit="1" customWidth="1"/>
    <col min="12568" max="12568" width="10" style="6" bestFit="1" customWidth="1"/>
    <col min="12569" max="12569" width="5.44140625" style="6" bestFit="1" customWidth="1"/>
    <col min="12570" max="12570" width="9" style="6" bestFit="1" customWidth="1"/>
    <col min="12571" max="12571" width="10" style="6" bestFit="1" customWidth="1"/>
    <col min="12572" max="12572" width="6.33203125" style="6" bestFit="1" customWidth="1"/>
    <col min="12573" max="12574" width="6.5546875" style="6" bestFit="1" customWidth="1"/>
    <col min="12575" max="12575" width="6.33203125" style="6" bestFit="1" customWidth="1"/>
    <col min="12576" max="12577" width="7" style="6" bestFit="1" customWidth="1"/>
    <col min="12578" max="12579" width="7" style="6" customWidth="1"/>
    <col min="12580" max="12580" width="16.33203125" style="6" bestFit="1" customWidth="1"/>
    <col min="12581" max="12582" width="7" style="6" bestFit="1" customWidth="1"/>
    <col min="12583" max="12583" width="6.5546875" style="6" bestFit="1" customWidth="1"/>
    <col min="12584" max="12584" width="9.6640625" style="6" bestFit="1" customWidth="1"/>
    <col min="12585" max="12587" width="6.5546875" style="6" bestFit="1" customWidth="1"/>
    <col min="12588" max="12589" width="6.109375" style="6" bestFit="1" customWidth="1"/>
    <col min="12590" max="12590" width="5.33203125" style="6" bestFit="1" customWidth="1"/>
    <col min="12591" max="12591" width="6.109375" style="6" bestFit="1" customWidth="1"/>
    <col min="12592" max="12592" width="7.44140625" style="6" bestFit="1" customWidth="1"/>
    <col min="12593" max="12593" width="8.6640625" style="6" bestFit="1" customWidth="1"/>
    <col min="12594" max="12595" width="8.6640625" style="6" customWidth="1"/>
    <col min="12596" max="12596" width="16.33203125" style="6" bestFit="1" customWidth="1"/>
    <col min="12597" max="12597" width="8.6640625" style="6" customWidth="1"/>
    <col min="12598" max="12598" width="8.33203125" style="6" bestFit="1" customWidth="1"/>
    <col min="12599" max="12600" width="9.6640625" style="6" bestFit="1" customWidth="1"/>
    <col min="12601" max="12601" width="6.109375" style="6" bestFit="1" customWidth="1"/>
    <col min="12602" max="12603" width="7.6640625" style="6" bestFit="1" customWidth="1"/>
    <col min="12604" max="12604" width="8.109375" style="6" bestFit="1" customWidth="1"/>
    <col min="12605" max="12605" width="7.6640625" style="6" bestFit="1" customWidth="1"/>
    <col min="12606" max="12606" width="8.109375" style="6" bestFit="1" customWidth="1"/>
    <col min="12607" max="12607" width="6.5546875" style="6" bestFit="1" customWidth="1"/>
    <col min="12608" max="12608" width="5.33203125" style="6" bestFit="1" customWidth="1"/>
    <col min="12609" max="12609" width="8" style="6" bestFit="1" customWidth="1"/>
    <col min="12610" max="12611" width="5.33203125" style="6" customWidth="1"/>
    <col min="12612" max="12612" width="16.33203125" style="6" bestFit="1" customWidth="1"/>
    <col min="12613" max="12613" width="8" style="6" bestFit="1" customWidth="1"/>
    <col min="12614" max="12614" width="6.44140625" style="6" bestFit="1" customWidth="1"/>
    <col min="12615" max="12615" width="5.33203125" style="6" bestFit="1" customWidth="1"/>
    <col min="12616" max="12616" width="8.44140625" style="6" bestFit="1" customWidth="1"/>
    <col min="12617" max="12617" width="6.109375" style="6" bestFit="1" customWidth="1"/>
    <col min="12618" max="12618" width="6.5546875" style="6" bestFit="1" customWidth="1"/>
    <col min="12619" max="12619" width="6.88671875" style="6" bestFit="1" customWidth="1"/>
    <col min="12620" max="12620" width="6.5546875" style="6" customWidth="1"/>
    <col min="12621" max="12621" width="6.5546875" style="6" bestFit="1" customWidth="1"/>
    <col min="12622" max="12622" width="5.44140625" style="6" bestFit="1" customWidth="1"/>
    <col min="12623" max="12623" width="5.88671875" style="6" bestFit="1" customWidth="1"/>
    <col min="12624" max="12624" width="5.33203125" style="6" bestFit="1" customWidth="1"/>
    <col min="12625" max="12625" width="8.6640625" style="6" bestFit="1" customWidth="1"/>
    <col min="12626" max="12626" width="8.6640625" style="6" customWidth="1"/>
    <col min="12627" max="12627" width="11.44140625" style="6"/>
    <col min="12628" max="12628" width="16.33203125" style="6" bestFit="1" customWidth="1"/>
    <col min="12629" max="12629" width="9.6640625" style="6" bestFit="1" customWidth="1"/>
    <col min="12630" max="12630" width="6.109375" style="6" bestFit="1" customWidth="1"/>
    <col min="12631" max="12631" width="8.6640625" style="6" bestFit="1" customWidth="1"/>
    <col min="12632" max="12632" width="9.6640625" style="6" bestFit="1" customWidth="1"/>
    <col min="12633" max="12633" width="6.109375" style="6" bestFit="1" customWidth="1"/>
    <col min="12634" max="12634" width="8.6640625" style="6" bestFit="1" customWidth="1"/>
    <col min="12635" max="12635" width="9.6640625" style="6" bestFit="1" customWidth="1"/>
    <col min="12636" max="12636" width="6.6640625" style="6" bestFit="1" customWidth="1"/>
    <col min="12637" max="12637" width="8.6640625" style="6" bestFit="1" customWidth="1"/>
    <col min="12638" max="12638" width="9.6640625" style="6" bestFit="1" customWidth="1"/>
    <col min="12639" max="12641" width="5.88671875" style="6" bestFit="1" customWidth="1"/>
    <col min="12642" max="12643" width="5.88671875" style="6" customWidth="1"/>
    <col min="12644" max="12644" width="16.33203125" style="6" bestFit="1" customWidth="1"/>
    <col min="12645" max="12645" width="5.88671875" style="6" bestFit="1" customWidth="1"/>
    <col min="12646" max="12649" width="6.5546875" style="6" bestFit="1" customWidth="1"/>
    <col min="12650" max="12650" width="6.109375" style="6" bestFit="1" customWidth="1"/>
    <col min="12651" max="12651" width="7.33203125" style="6" bestFit="1" customWidth="1"/>
    <col min="12652" max="12652" width="6.109375" style="6" bestFit="1" customWidth="1"/>
    <col min="12653" max="12653" width="7.5546875" style="6" bestFit="1" customWidth="1"/>
    <col min="12654" max="12654" width="7.33203125" style="6" bestFit="1" customWidth="1"/>
    <col min="12655" max="12655" width="7" style="6" bestFit="1" customWidth="1"/>
    <col min="12656" max="12656" width="4.6640625" style="6" bestFit="1" customWidth="1"/>
    <col min="12657" max="12657" width="7.6640625" style="6" bestFit="1" customWidth="1"/>
    <col min="12658" max="12658" width="8.5546875" style="6" bestFit="1" customWidth="1"/>
    <col min="12659" max="12659" width="4.6640625" style="6" bestFit="1" customWidth="1"/>
    <col min="12660" max="12660" width="7.6640625" style="6" bestFit="1" customWidth="1"/>
    <col min="12661" max="12661" width="8.5546875" style="6" bestFit="1" customWidth="1"/>
    <col min="12662" max="12662" width="4.6640625" style="6" bestFit="1" customWidth="1"/>
    <col min="12663" max="12663" width="7.6640625" style="6" bestFit="1" customWidth="1"/>
    <col min="12664" max="12664" width="8.5546875" style="6" bestFit="1" customWidth="1"/>
    <col min="12665" max="12665" width="4.6640625" style="6" bestFit="1" customWidth="1"/>
    <col min="12666" max="12666" width="7.6640625" style="6" bestFit="1" customWidth="1"/>
    <col min="12667" max="12667" width="11.44140625" style="6"/>
    <col min="12668" max="12671" width="5.5546875" style="6" bestFit="1" customWidth="1"/>
    <col min="12672" max="12675" width="5.88671875" style="6" bestFit="1" customWidth="1"/>
    <col min="12676" max="12679" width="5.6640625" style="6" bestFit="1" customWidth="1"/>
    <col min="12680" max="12680" width="5.33203125" style="6" bestFit="1" customWidth="1"/>
    <col min="12681" max="12681" width="6.109375" style="6" bestFit="1" customWidth="1"/>
    <col min="12682" max="12682" width="4.109375" style="6" bestFit="1" customWidth="1"/>
    <col min="12683" max="12715" width="11.44140625" style="6"/>
    <col min="12716" max="12719" width="5.33203125" style="6" bestFit="1" customWidth="1"/>
    <col min="12720" max="12723" width="5.5546875" style="6" bestFit="1" customWidth="1"/>
    <col min="12724" max="12727" width="5.44140625" style="6" bestFit="1" customWidth="1"/>
    <col min="12728" max="12777" width="11.44140625" style="6"/>
    <col min="12778" max="12778" width="16.33203125" style="6" bestFit="1" customWidth="1"/>
    <col min="12779" max="12779" width="12.5546875" style="6" bestFit="1" customWidth="1"/>
    <col min="12780" max="12780" width="26.44140625" style="6" bestFit="1" customWidth="1"/>
    <col min="12781" max="12781" width="18.5546875" style="6" bestFit="1" customWidth="1"/>
    <col min="12782" max="12782" width="18.5546875" style="6" customWidth="1"/>
    <col min="12783" max="12783" width="6.6640625" style="6" bestFit="1" customWidth="1"/>
    <col min="12784" max="12784" width="5" style="6" bestFit="1" customWidth="1"/>
    <col min="12785" max="12785" width="7" style="6" bestFit="1" customWidth="1"/>
    <col min="12786" max="12786" width="6.44140625" style="6" bestFit="1" customWidth="1"/>
    <col min="12787" max="12787" width="6.109375" style="6" bestFit="1" customWidth="1"/>
    <col min="12788" max="12788" width="6.5546875" style="6" bestFit="1" customWidth="1"/>
    <col min="12789" max="12789" width="7" style="6" bestFit="1" customWidth="1"/>
    <col min="12790" max="12790" width="9.109375" style="6" bestFit="1" customWidth="1"/>
    <col min="12791" max="12791" width="8.6640625" style="6" bestFit="1" customWidth="1"/>
    <col min="12792" max="12792" width="6.88671875" style="6" bestFit="1" customWidth="1"/>
    <col min="12793" max="12793" width="7.33203125" style="6" bestFit="1" customWidth="1"/>
    <col min="12794" max="12794" width="6.109375" style="6" bestFit="1" customWidth="1"/>
    <col min="12795" max="12795" width="5.33203125" style="6" bestFit="1" customWidth="1"/>
    <col min="12796" max="12796" width="8.33203125" style="6" bestFit="1" customWidth="1"/>
    <col min="12797" max="12797" width="7.88671875" style="6" bestFit="1" customWidth="1"/>
    <col min="12798" max="12798" width="5.88671875" style="6" bestFit="1" customWidth="1"/>
    <col min="12799" max="12799" width="7.88671875" style="6" bestFit="1" customWidth="1"/>
    <col min="12800" max="12800" width="7.44140625" style="6" bestFit="1" customWidth="1"/>
    <col min="12801" max="12801" width="8.5546875" style="6" bestFit="1" customWidth="1"/>
    <col min="12802" max="12803" width="8.5546875" style="6" customWidth="1"/>
    <col min="12804" max="12804" width="16.33203125" style="6" bestFit="1" customWidth="1"/>
    <col min="12805" max="12806" width="8.109375" style="6" bestFit="1" customWidth="1"/>
    <col min="12807" max="12807" width="6.5546875" style="6" bestFit="1" customWidth="1"/>
    <col min="12808" max="12808" width="7.5546875" style="6" bestFit="1" customWidth="1"/>
    <col min="12809" max="12809" width="7.33203125" style="6" bestFit="1" customWidth="1"/>
    <col min="12810" max="12810" width="5.33203125" style="6" bestFit="1" customWidth="1"/>
    <col min="12811" max="12811" width="5.5546875" style="6" bestFit="1" customWidth="1"/>
    <col min="12812" max="12813" width="5.44140625" style="6" bestFit="1" customWidth="1"/>
    <col min="12814" max="12814" width="9" style="6" bestFit="1" customWidth="1"/>
    <col min="12815" max="12815" width="10" style="6" bestFit="1" customWidth="1"/>
    <col min="12816" max="12816" width="6.109375" style="6" bestFit="1" customWidth="1"/>
    <col min="12817" max="12817" width="9" style="6" bestFit="1" customWidth="1"/>
    <col min="12818" max="12819" width="9" style="6" customWidth="1"/>
    <col min="12820" max="12820" width="16.33203125" style="6" bestFit="1" customWidth="1"/>
    <col min="12821" max="12821" width="10" style="6" bestFit="1" customWidth="1"/>
    <col min="12822" max="12822" width="5.44140625" style="6" bestFit="1" customWidth="1"/>
    <col min="12823" max="12823" width="9" style="6" bestFit="1" customWidth="1"/>
    <col min="12824" max="12824" width="10" style="6" bestFit="1" customWidth="1"/>
    <col min="12825" max="12825" width="5.44140625" style="6" bestFit="1" customWidth="1"/>
    <col min="12826" max="12826" width="9" style="6" bestFit="1" customWidth="1"/>
    <col min="12827" max="12827" width="10" style="6" bestFit="1" customWidth="1"/>
    <col min="12828" max="12828" width="6.33203125" style="6" bestFit="1" customWidth="1"/>
    <col min="12829" max="12830" width="6.5546875" style="6" bestFit="1" customWidth="1"/>
    <col min="12831" max="12831" width="6.33203125" style="6" bestFit="1" customWidth="1"/>
    <col min="12832" max="12833" width="7" style="6" bestFit="1" customWidth="1"/>
    <col min="12834" max="12835" width="7" style="6" customWidth="1"/>
    <col min="12836" max="12836" width="16.33203125" style="6" bestFit="1" customWidth="1"/>
    <col min="12837" max="12838" width="7" style="6" bestFit="1" customWidth="1"/>
    <col min="12839" max="12839" width="6.5546875" style="6" bestFit="1" customWidth="1"/>
    <col min="12840" max="12840" width="9.6640625" style="6" bestFit="1" customWidth="1"/>
    <col min="12841" max="12843" width="6.5546875" style="6" bestFit="1" customWidth="1"/>
    <col min="12844" max="12845" width="6.109375" style="6" bestFit="1" customWidth="1"/>
    <col min="12846" max="12846" width="5.33203125" style="6" bestFit="1" customWidth="1"/>
    <col min="12847" max="12847" width="6.109375" style="6" bestFit="1" customWidth="1"/>
    <col min="12848" max="12848" width="7.44140625" style="6" bestFit="1" customWidth="1"/>
    <col min="12849" max="12849" width="8.6640625" style="6" bestFit="1" customWidth="1"/>
    <col min="12850" max="12851" width="8.6640625" style="6" customWidth="1"/>
    <col min="12852" max="12852" width="16.33203125" style="6" bestFit="1" customWidth="1"/>
    <col min="12853" max="12853" width="8.6640625" style="6" customWidth="1"/>
    <col min="12854" max="12854" width="8.33203125" style="6" bestFit="1" customWidth="1"/>
    <col min="12855" max="12856" width="9.6640625" style="6" bestFit="1" customWidth="1"/>
    <col min="12857" max="12857" width="6.109375" style="6" bestFit="1" customWidth="1"/>
    <col min="12858" max="12859" width="7.6640625" style="6" bestFit="1" customWidth="1"/>
    <col min="12860" max="12860" width="8.109375" style="6" bestFit="1" customWidth="1"/>
    <col min="12861" max="12861" width="7.6640625" style="6" bestFit="1" customWidth="1"/>
    <col min="12862" max="12862" width="8.109375" style="6" bestFit="1" customWidth="1"/>
    <col min="12863" max="12863" width="6.5546875" style="6" bestFit="1" customWidth="1"/>
    <col min="12864" max="12864" width="5.33203125" style="6" bestFit="1" customWidth="1"/>
    <col min="12865" max="12865" width="8" style="6" bestFit="1" customWidth="1"/>
    <col min="12866" max="12867" width="5.33203125" style="6" customWidth="1"/>
    <col min="12868" max="12868" width="16.33203125" style="6" bestFit="1" customWidth="1"/>
    <col min="12869" max="12869" width="8" style="6" bestFit="1" customWidth="1"/>
    <col min="12870" max="12870" width="6.44140625" style="6" bestFit="1" customWidth="1"/>
    <col min="12871" max="12871" width="5.33203125" style="6" bestFit="1" customWidth="1"/>
    <col min="12872" max="12872" width="8.44140625" style="6" bestFit="1" customWidth="1"/>
    <col min="12873" max="12873" width="6.109375" style="6" bestFit="1" customWidth="1"/>
    <col min="12874" max="12874" width="6.5546875" style="6" bestFit="1" customWidth="1"/>
    <col min="12875" max="12875" width="6.88671875" style="6" bestFit="1" customWidth="1"/>
    <col min="12876" max="12876" width="6.5546875" style="6" customWidth="1"/>
    <col min="12877" max="12877" width="6.5546875" style="6" bestFit="1" customWidth="1"/>
    <col min="12878" max="12878" width="5.44140625" style="6" bestFit="1" customWidth="1"/>
    <col min="12879" max="12879" width="5.88671875" style="6" bestFit="1" customWidth="1"/>
    <col min="12880" max="12880" width="5.33203125" style="6" bestFit="1" customWidth="1"/>
    <col min="12881" max="12881" width="8.6640625" style="6" bestFit="1" customWidth="1"/>
    <col min="12882" max="12882" width="8.6640625" style="6" customWidth="1"/>
    <col min="12883" max="12883" width="11.44140625" style="6"/>
    <col min="12884" max="12884" width="16.33203125" style="6" bestFit="1" customWidth="1"/>
    <col min="12885" max="12885" width="9.6640625" style="6" bestFit="1" customWidth="1"/>
    <col min="12886" max="12886" width="6.109375" style="6" bestFit="1" customWidth="1"/>
    <col min="12887" max="12887" width="8.6640625" style="6" bestFit="1" customWidth="1"/>
    <col min="12888" max="12888" width="9.6640625" style="6" bestFit="1" customWidth="1"/>
    <col min="12889" max="12889" width="6.109375" style="6" bestFit="1" customWidth="1"/>
    <col min="12890" max="12890" width="8.6640625" style="6" bestFit="1" customWidth="1"/>
    <col min="12891" max="12891" width="9.6640625" style="6" bestFit="1" customWidth="1"/>
    <col min="12892" max="12892" width="6.6640625" style="6" bestFit="1" customWidth="1"/>
    <col min="12893" max="12893" width="8.6640625" style="6" bestFit="1" customWidth="1"/>
    <col min="12894" max="12894" width="9.6640625" style="6" bestFit="1" customWidth="1"/>
    <col min="12895" max="12897" width="5.88671875" style="6" bestFit="1" customWidth="1"/>
    <col min="12898" max="12899" width="5.88671875" style="6" customWidth="1"/>
    <col min="12900" max="12900" width="16.33203125" style="6" bestFit="1" customWidth="1"/>
    <col min="12901" max="12901" width="5.88671875" style="6" bestFit="1" customWidth="1"/>
    <col min="12902" max="12905" width="6.5546875" style="6" bestFit="1" customWidth="1"/>
    <col min="12906" max="12906" width="6.109375" style="6" bestFit="1" customWidth="1"/>
    <col min="12907" max="12907" width="7.33203125" style="6" bestFit="1" customWidth="1"/>
    <col min="12908" max="12908" width="6.109375" style="6" bestFit="1" customWidth="1"/>
    <col min="12909" max="12909" width="7.5546875" style="6" bestFit="1" customWidth="1"/>
    <col min="12910" max="12910" width="7.33203125" style="6" bestFit="1" customWidth="1"/>
    <col min="12911" max="12911" width="7" style="6" bestFit="1" customWidth="1"/>
    <col min="12912" max="12912" width="4.6640625" style="6" bestFit="1" customWidth="1"/>
    <col min="12913" max="12913" width="7.6640625" style="6" bestFit="1" customWidth="1"/>
    <col min="12914" max="12914" width="8.5546875" style="6" bestFit="1" customWidth="1"/>
    <col min="12915" max="12915" width="4.6640625" style="6" bestFit="1" customWidth="1"/>
    <col min="12916" max="12916" width="7.6640625" style="6" bestFit="1" customWidth="1"/>
    <col min="12917" max="12917" width="8.5546875" style="6" bestFit="1" customWidth="1"/>
    <col min="12918" max="12918" width="4.6640625" style="6" bestFit="1" customWidth="1"/>
    <col min="12919" max="12919" width="7.6640625" style="6" bestFit="1" customWidth="1"/>
    <col min="12920" max="12920" width="8.5546875" style="6" bestFit="1" customWidth="1"/>
    <col min="12921" max="12921" width="4.6640625" style="6" bestFit="1" customWidth="1"/>
    <col min="12922" max="12922" width="7.6640625" style="6" bestFit="1" customWidth="1"/>
    <col min="12923" max="12923" width="11.44140625" style="6"/>
    <col min="12924" max="12927" width="5.5546875" style="6" bestFit="1" customWidth="1"/>
    <col min="12928" max="12931" width="5.88671875" style="6" bestFit="1" customWidth="1"/>
    <col min="12932" max="12935" width="5.6640625" style="6" bestFit="1" customWidth="1"/>
    <col min="12936" max="12936" width="5.33203125" style="6" bestFit="1" customWidth="1"/>
    <col min="12937" max="12937" width="6.109375" style="6" bestFit="1" customWidth="1"/>
    <col min="12938" max="12938" width="4.109375" style="6" bestFit="1" customWidth="1"/>
    <col min="12939" max="12971" width="11.44140625" style="6"/>
    <col min="12972" max="12975" width="5.33203125" style="6" bestFit="1" customWidth="1"/>
    <col min="12976" max="12979" width="5.5546875" style="6" bestFit="1" customWidth="1"/>
    <col min="12980" max="12983" width="5.44140625" style="6" bestFit="1" customWidth="1"/>
    <col min="12984" max="13033" width="11.44140625" style="6"/>
    <col min="13034" max="13034" width="16.33203125" style="6" bestFit="1" customWidth="1"/>
    <col min="13035" max="13035" width="12.5546875" style="6" bestFit="1" customWidth="1"/>
    <col min="13036" max="13036" width="26.44140625" style="6" bestFit="1" customWidth="1"/>
    <col min="13037" max="13037" width="18.5546875" style="6" bestFit="1" customWidth="1"/>
    <col min="13038" max="13038" width="18.5546875" style="6" customWidth="1"/>
    <col min="13039" max="13039" width="6.6640625" style="6" bestFit="1" customWidth="1"/>
    <col min="13040" max="13040" width="5" style="6" bestFit="1" customWidth="1"/>
    <col min="13041" max="13041" width="7" style="6" bestFit="1" customWidth="1"/>
    <col min="13042" max="13042" width="6.44140625" style="6" bestFit="1" customWidth="1"/>
    <col min="13043" max="13043" width="6.109375" style="6" bestFit="1" customWidth="1"/>
    <col min="13044" max="13044" width="6.5546875" style="6" bestFit="1" customWidth="1"/>
    <col min="13045" max="13045" width="7" style="6" bestFit="1" customWidth="1"/>
    <col min="13046" max="13046" width="9.109375" style="6" bestFit="1" customWidth="1"/>
    <col min="13047" max="13047" width="8.6640625" style="6" bestFit="1" customWidth="1"/>
    <col min="13048" max="13048" width="6.88671875" style="6" bestFit="1" customWidth="1"/>
    <col min="13049" max="13049" width="7.33203125" style="6" bestFit="1" customWidth="1"/>
    <col min="13050" max="13050" width="6.109375" style="6" bestFit="1" customWidth="1"/>
    <col min="13051" max="13051" width="5.33203125" style="6" bestFit="1" customWidth="1"/>
    <col min="13052" max="13052" width="8.33203125" style="6" bestFit="1" customWidth="1"/>
    <col min="13053" max="13053" width="7.88671875" style="6" bestFit="1" customWidth="1"/>
    <col min="13054" max="13054" width="5.88671875" style="6" bestFit="1" customWidth="1"/>
    <col min="13055" max="13055" width="7.88671875" style="6" bestFit="1" customWidth="1"/>
    <col min="13056" max="13056" width="7.44140625" style="6" bestFit="1" customWidth="1"/>
    <col min="13057" max="13057" width="8.5546875" style="6" bestFit="1" customWidth="1"/>
    <col min="13058" max="13059" width="8.5546875" style="6" customWidth="1"/>
    <col min="13060" max="13060" width="16.33203125" style="6" bestFit="1" customWidth="1"/>
    <col min="13061" max="13062" width="8.109375" style="6" bestFit="1" customWidth="1"/>
    <col min="13063" max="13063" width="6.5546875" style="6" bestFit="1" customWidth="1"/>
    <col min="13064" max="13064" width="7.5546875" style="6" bestFit="1" customWidth="1"/>
    <col min="13065" max="13065" width="7.33203125" style="6" bestFit="1" customWidth="1"/>
    <col min="13066" max="13066" width="5.33203125" style="6" bestFit="1" customWidth="1"/>
    <col min="13067" max="13067" width="5.5546875" style="6" bestFit="1" customWidth="1"/>
    <col min="13068" max="13069" width="5.44140625" style="6" bestFit="1" customWidth="1"/>
    <col min="13070" max="13070" width="9" style="6" bestFit="1" customWidth="1"/>
    <col min="13071" max="13071" width="10" style="6" bestFit="1" customWidth="1"/>
    <col min="13072" max="13072" width="6.109375" style="6" bestFit="1" customWidth="1"/>
    <col min="13073" max="13073" width="9" style="6" bestFit="1" customWidth="1"/>
    <col min="13074" max="13075" width="9" style="6" customWidth="1"/>
    <col min="13076" max="13076" width="16.33203125" style="6" bestFit="1" customWidth="1"/>
    <col min="13077" max="13077" width="10" style="6" bestFit="1" customWidth="1"/>
    <col min="13078" max="13078" width="5.44140625" style="6" bestFit="1" customWidth="1"/>
    <col min="13079" max="13079" width="9" style="6" bestFit="1" customWidth="1"/>
    <col min="13080" max="13080" width="10" style="6" bestFit="1" customWidth="1"/>
    <col min="13081" max="13081" width="5.44140625" style="6" bestFit="1" customWidth="1"/>
    <col min="13082" max="13082" width="9" style="6" bestFit="1" customWidth="1"/>
    <col min="13083" max="13083" width="10" style="6" bestFit="1" customWidth="1"/>
    <col min="13084" max="13084" width="6.33203125" style="6" bestFit="1" customWidth="1"/>
    <col min="13085" max="13086" width="6.5546875" style="6" bestFit="1" customWidth="1"/>
    <col min="13087" max="13087" width="6.33203125" style="6" bestFit="1" customWidth="1"/>
    <col min="13088" max="13089" width="7" style="6" bestFit="1" customWidth="1"/>
    <col min="13090" max="13091" width="7" style="6" customWidth="1"/>
    <col min="13092" max="13092" width="16.33203125" style="6" bestFit="1" customWidth="1"/>
    <col min="13093" max="13094" width="7" style="6" bestFit="1" customWidth="1"/>
    <col min="13095" max="13095" width="6.5546875" style="6" bestFit="1" customWidth="1"/>
    <col min="13096" max="13096" width="9.6640625" style="6" bestFit="1" customWidth="1"/>
    <col min="13097" max="13099" width="6.5546875" style="6" bestFit="1" customWidth="1"/>
    <col min="13100" max="13101" width="6.109375" style="6" bestFit="1" customWidth="1"/>
    <col min="13102" max="13102" width="5.33203125" style="6" bestFit="1" customWidth="1"/>
    <col min="13103" max="13103" width="6.109375" style="6" bestFit="1" customWidth="1"/>
    <col min="13104" max="13104" width="7.44140625" style="6" bestFit="1" customWidth="1"/>
    <col min="13105" max="13105" width="8.6640625" style="6" bestFit="1" customWidth="1"/>
    <col min="13106" max="13107" width="8.6640625" style="6" customWidth="1"/>
    <col min="13108" max="13108" width="16.33203125" style="6" bestFit="1" customWidth="1"/>
    <col min="13109" max="13109" width="8.6640625" style="6" customWidth="1"/>
    <col min="13110" max="13110" width="8.33203125" style="6" bestFit="1" customWidth="1"/>
    <col min="13111" max="13112" width="9.6640625" style="6" bestFit="1" customWidth="1"/>
    <col min="13113" max="13113" width="6.109375" style="6" bestFit="1" customWidth="1"/>
    <col min="13114" max="13115" width="7.6640625" style="6" bestFit="1" customWidth="1"/>
    <col min="13116" max="13116" width="8.109375" style="6" bestFit="1" customWidth="1"/>
    <col min="13117" max="13117" width="7.6640625" style="6" bestFit="1" customWidth="1"/>
    <col min="13118" max="13118" width="8.109375" style="6" bestFit="1" customWidth="1"/>
    <col min="13119" max="13119" width="6.5546875" style="6" bestFit="1" customWidth="1"/>
    <col min="13120" max="13120" width="5.33203125" style="6" bestFit="1" customWidth="1"/>
    <col min="13121" max="13121" width="8" style="6" bestFit="1" customWidth="1"/>
    <col min="13122" max="13123" width="5.33203125" style="6" customWidth="1"/>
    <col min="13124" max="13124" width="16.33203125" style="6" bestFit="1" customWidth="1"/>
    <col min="13125" max="13125" width="8" style="6" bestFit="1" customWidth="1"/>
    <col min="13126" max="13126" width="6.44140625" style="6" bestFit="1" customWidth="1"/>
    <col min="13127" max="13127" width="5.33203125" style="6" bestFit="1" customWidth="1"/>
    <col min="13128" max="13128" width="8.44140625" style="6" bestFit="1" customWidth="1"/>
    <col min="13129" max="13129" width="6.109375" style="6" bestFit="1" customWidth="1"/>
    <col min="13130" max="13130" width="6.5546875" style="6" bestFit="1" customWidth="1"/>
    <col min="13131" max="13131" width="6.88671875" style="6" bestFit="1" customWidth="1"/>
    <col min="13132" max="13132" width="6.5546875" style="6" customWidth="1"/>
    <col min="13133" max="13133" width="6.5546875" style="6" bestFit="1" customWidth="1"/>
    <col min="13134" max="13134" width="5.44140625" style="6" bestFit="1" customWidth="1"/>
    <col min="13135" max="13135" width="5.88671875" style="6" bestFit="1" customWidth="1"/>
    <col min="13136" max="13136" width="5.33203125" style="6" bestFit="1" customWidth="1"/>
    <col min="13137" max="13137" width="8.6640625" style="6" bestFit="1" customWidth="1"/>
    <col min="13138" max="13138" width="8.6640625" style="6" customWidth="1"/>
    <col min="13139" max="13139" width="11.44140625" style="6"/>
    <col min="13140" max="13140" width="16.33203125" style="6" bestFit="1" customWidth="1"/>
    <col min="13141" max="13141" width="9.6640625" style="6" bestFit="1" customWidth="1"/>
    <col min="13142" max="13142" width="6.109375" style="6" bestFit="1" customWidth="1"/>
    <col min="13143" max="13143" width="8.6640625" style="6" bestFit="1" customWidth="1"/>
    <col min="13144" max="13144" width="9.6640625" style="6" bestFit="1" customWidth="1"/>
    <col min="13145" max="13145" width="6.109375" style="6" bestFit="1" customWidth="1"/>
    <col min="13146" max="13146" width="8.6640625" style="6" bestFit="1" customWidth="1"/>
    <col min="13147" max="13147" width="9.6640625" style="6" bestFit="1" customWidth="1"/>
    <col min="13148" max="13148" width="6.6640625" style="6" bestFit="1" customWidth="1"/>
    <col min="13149" max="13149" width="8.6640625" style="6" bestFit="1" customWidth="1"/>
    <col min="13150" max="13150" width="9.6640625" style="6" bestFit="1" customWidth="1"/>
    <col min="13151" max="13153" width="5.88671875" style="6" bestFit="1" customWidth="1"/>
    <col min="13154" max="13155" width="5.88671875" style="6" customWidth="1"/>
    <col min="13156" max="13156" width="16.33203125" style="6" bestFit="1" customWidth="1"/>
    <col min="13157" max="13157" width="5.88671875" style="6" bestFit="1" customWidth="1"/>
    <col min="13158" max="13161" width="6.5546875" style="6" bestFit="1" customWidth="1"/>
    <col min="13162" max="13162" width="6.109375" style="6" bestFit="1" customWidth="1"/>
    <col min="13163" max="13163" width="7.33203125" style="6" bestFit="1" customWidth="1"/>
    <col min="13164" max="13164" width="6.109375" style="6" bestFit="1" customWidth="1"/>
    <col min="13165" max="13165" width="7.5546875" style="6" bestFit="1" customWidth="1"/>
    <col min="13166" max="13166" width="7.33203125" style="6" bestFit="1" customWidth="1"/>
    <col min="13167" max="13167" width="7" style="6" bestFit="1" customWidth="1"/>
    <col min="13168" max="13168" width="4.6640625" style="6" bestFit="1" customWidth="1"/>
    <col min="13169" max="13169" width="7.6640625" style="6" bestFit="1" customWidth="1"/>
    <col min="13170" max="13170" width="8.5546875" style="6" bestFit="1" customWidth="1"/>
    <col min="13171" max="13171" width="4.6640625" style="6" bestFit="1" customWidth="1"/>
    <col min="13172" max="13172" width="7.6640625" style="6" bestFit="1" customWidth="1"/>
    <col min="13173" max="13173" width="8.5546875" style="6" bestFit="1" customWidth="1"/>
    <col min="13174" max="13174" width="4.6640625" style="6" bestFit="1" customWidth="1"/>
    <col min="13175" max="13175" width="7.6640625" style="6" bestFit="1" customWidth="1"/>
    <col min="13176" max="13176" width="8.5546875" style="6" bestFit="1" customWidth="1"/>
    <col min="13177" max="13177" width="4.6640625" style="6" bestFit="1" customWidth="1"/>
    <col min="13178" max="13178" width="7.6640625" style="6" bestFit="1" customWidth="1"/>
    <col min="13179" max="13179" width="11.44140625" style="6"/>
    <col min="13180" max="13183" width="5.5546875" style="6" bestFit="1" customWidth="1"/>
    <col min="13184" max="13187" width="5.88671875" style="6" bestFit="1" customWidth="1"/>
    <col min="13188" max="13191" width="5.6640625" style="6" bestFit="1" customWidth="1"/>
    <col min="13192" max="13192" width="5.33203125" style="6" bestFit="1" customWidth="1"/>
    <col min="13193" max="13193" width="6.109375" style="6" bestFit="1" customWidth="1"/>
    <col min="13194" max="13194" width="4.109375" style="6" bestFit="1" customWidth="1"/>
    <col min="13195" max="13227" width="11.44140625" style="6"/>
    <col min="13228" max="13231" width="5.33203125" style="6" bestFit="1" customWidth="1"/>
    <col min="13232" max="13235" width="5.5546875" style="6" bestFit="1" customWidth="1"/>
    <col min="13236" max="13239" width="5.44140625" style="6" bestFit="1" customWidth="1"/>
    <col min="13240" max="13289" width="11.44140625" style="6"/>
    <col min="13290" max="13290" width="16.33203125" style="6" bestFit="1" customWidth="1"/>
    <col min="13291" max="13291" width="12.5546875" style="6" bestFit="1" customWidth="1"/>
    <col min="13292" max="13292" width="26.44140625" style="6" bestFit="1" customWidth="1"/>
    <col min="13293" max="13293" width="18.5546875" style="6" bestFit="1" customWidth="1"/>
    <col min="13294" max="13294" width="18.5546875" style="6" customWidth="1"/>
    <col min="13295" max="13295" width="6.6640625" style="6" bestFit="1" customWidth="1"/>
    <col min="13296" max="13296" width="5" style="6" bestFit="1" customWidth="1"/>
    <col min="13297" max="13297" width="7" style="6" bestFit="1" customWidth="1"/>
    <col min="13298" max="13298" width="6.44140625" style="6" bestFit="1" customWidth="1"/>
    <col min="13299" max="13299" width="6.109375" style="6" bestFit="1" customWidth="1"/>
    <col min="13300" max="13300" width="6.5546875" style="6" bestFit="1" customWidth="1"/>
    <col min="13301" max="13301" width="7" style="6" bestFit="1" customWidth="1"/>
    <col min="13302" max="13302" width="9.109375" style="6" bestFit="1" customWidth="1"/>
    <col min="13303" max="13303" width="8.6640625" style="6" bestFit="1" customWidth="1"/>
    <col min="13304" max="13304" width="6.88671875" style="6" bestFit="1" customWidth="1"/>
    <col min="13305" max="13305" width="7.33203125" style="6" bestFit="1" customWidth="1"/>
    <col min="13306" max="13306" width="6.109375" style="6" bestFit="1" customWidth="1"/>
    <col min="13307" max="13307" width="5.33203125" style="6" bestFit="1" customWidth="1"/>
    <col min="13308" max="13308" width="8.33203125" style="6" bestFit="1" customWidth="1"/>
    <col min="13309" max="13309" width="7.88671875" style="6" bestFit="1" customWidth="1"/>
    <col min="13310" max="13310" width="5.88671875" style="6" bestFit="1" customWidth="1"/>
    <col min="13311" max="13311" width="7.88671875" style="6" bestFit="1" customWidth="1"/>
    <col min="13312" max="13312" width="7.44140625" style="6" bestFit="1" customWidth="1"/>
    <col min="13313" max="13313" width="8.5546875" style="6" bestFit="1" customWidth="1"/>
    <col min="13314" max="13315" width="8.5546875" style="6" customWidth="1"/>
    <col min="13316" max="13316" width="16.33203125" style="6" bestFit="1" customWidth="1"/>
    <col min="13317" max="13318" width="8.109375" style="6" bestFit="1" customWidth="1"/>
    <col min="13319" max="13319" width="6.5546875" style="6" bestFit="1" customWidth="1"/>
    <col min="13320" max="13320" width="7.5546875" style="6" bestFit="1" customWidth="1"/>
    <col min="13321" max="13321" width="7.33203125" style="6" bestFit="1" customWidth="1"/>
    <col min="13322" max="13322" width="5.33203125" style="6" bestFit="1" customWidth="1"/>
    <col min="13323" max="13323" width="5.5546875" style="6" bestFit="1" customWidth="1"/>
    <col min="13324" max="13325" width="5.44140625" style="6" bestFit="1" customWidth="1"/>
    <col min="13326" max="13326" width="9" style="6" bestFit="1" customWidth="1"/>
    <col min="13327" max="13327" width="10" style="6" bestFit="1" customWidth="1"/>
    <col min="13328" max="13328" width="6.109375" style="6" bestFit="1" customWidth="1"/>
    <col min="13329" max="13329" width="9" style="6" bestFit="1" customWidth="1"/>
    <col min="13330" max="13331" width="9" style="6" customWidth="1"/>
    <col min="13332" max="13332" width="16.33203125" style="6" bestFit="1" customWidth="1"/>
    <col min="13333" max="13333" width="10" style="6" bestFit="1" customWidth="1"/>
    <col min="13334" max="13334" width="5.44140625" style="6" bestFit="1" customWidth="1"/>
    <col min="13335" max="13335" width="9" style="6" bestFit="1" customWidth="1"/>
    <col min="13336" max="13336" width="10" style="6" bestFit="1" customWidth="1"/>
    <col min="13337" max="13337" width="5.44140625" style="6" bestFit="1" customWidth="1"/>
    <col min="13338" max="13338" width="9" style="6" bestFit="1" customWidth="1"/>
    <col min="13339" max="13339" width="10" style="6" bestFit="1" customWidth="1"/>
    <col min="13340" max="13340" width="6.33203125" style="6" bestFit="1" customWidth="1"/>
    <col min="13341" max="13342" width="6.5546875" style="6" bestFit="1" customWidth="1"/>
    <col min="13343" max="13343" width="6.33203125" style="6" bestFit="1" customWidth="1"/>
    <col min="13344" max="13345" width="7" style="6" bestFit="1" customWidth="1"/>
    <col min="13346" max="13347" width="7" style="6" customWidth="1"/>
    <col min="13348" max="13348" width="16.33203125" style="6" bestFit="1" customWidth="1"/>
    <col min="13349" max="13350" width="7" style="6" bestFit="1" customWidth="1"/>
    <col min="13351" max="13351" width="6.5546875" style="6" bestFit="1" customWidth="1"/>
    <col min="13352" max="13352" width="9.6640625" style="6" bestFit="1" customWidth="1"/>
    <col min="13353" max="13355" width="6.5546875" style="6" bestFit="1" customWidth="1"/>
    <col min="13356" max="13357" width="6.109375" style="6" bestFit="1" customWidth="1"/>
    <col min="13358" max="13358" width="5.33203125" style="6" bestFit="1" customWidth="1"/>
    <col min="13359" max="13359" width="6.109375" style="6" bestFit="1" customWidth="1"/>
    <col min="13360" max="13360" width="7.44140625" style="6" bestFit="1" customWidth="1"/>
    <col min="13361" max="13361" width="8.6640625" style="6" bestFit="1" customWidth="1"/>
    <col min="13362" max="13363" width="8.6640625" style="6" customWidth="1"/>
    <col min="13364" max="13364" width="16.33203125" style="6" bestFit="1" customWidth="1"/>
    <col min="13365" max="13365" width="8.6640625" style="6" customWidth="1"/>
    <col min="13366" max="13366" width="8.33203125" style="6" bestFit="1" customWidth="1"/>
    <col min="13367" max="13368" width="9.6640625" style="6" bestFit="1" customWidth="1"/>
    <col min="13369" max="13369" width="6.109375" style="6" bestFit="1" customWidth="1"/>
    <col min="13370" max="13371" width="7.6640625" style="6" bestFit="1" customWidth="1"/>
    <col min="13372" max="13372" width="8.109375" style="6" bestFit="1" customWidth="1"/>
    <col min="13373" max="13373" width="7.6640625" style="6" bestFit="1" customWidth="1"/>
    <col min="13374" max="13374" width="8.109375" style="6" bestFit="1" customWidth="1"/>
    <col min="13375" max="13375" width="6.5546875" style="6" bestFit="1" customWidth="1"/>
    <col min="13376" max="13376" width="5.33203125" style="6" bestFit="1" customWidth="1"/>
    <col min="13377" max="13377" width="8" style="6" bestFit="1" customWidth="1"/>
    <col min="13378" max="13379" width="5.33203125" style="6" customWidth="1"/>
    <col min="13380" max="13380" width="16.33203125" style="6" bestFit="1" customWidth="1"/>
    <col min="13381" max="13381" width="8" style="6" bestFit="1" customWidth="1"/>
    <col min="13382" max="13382" width="6.44140625" style="6" bestFit="1" customWidth="1"/>
    <col min="13383" max="13383" width="5.33203125" style="6" bestFit="1" customWidth="1"/>
    <col min="13384" max="13384" width="8.44140625" style="6" bestFit="1" customWidth="1"/>
    <col min="13385" max="13385" width="6.109375" style="6" bestFit="1" customWidth="1"/>
    <col min="13386" max="13386" width="6.5546875" style="6" bestFit="1" customWidth="1"/>
    <col min="13387" max="13387" width="6.88671875" style="6" bestFit="1" customWidth="1"/>
    <col min="13388" max="13388" width="6.5546875" style="6" customWidth="1"/>
    <col min="13389" max="13389" width="6.5546875" style="6" bestFit="1" customWidth="1"/>
    <col min="13390" max="13390" width="5.44140625" style="6" bestFit="1" customWidth="1"/>
    <col min="13391" max="13391" width="5.88671875" style="6" bestFit="1" customWidth="1"/>
    <col min="13392" max="13392" width="5.33203125" style="6" bestFit="1" customWidth="1"/>
    <col min="13393" max="13393" width="8.6640625" style="6" bestFit="1" customWidth="1"/>
    <col min="13394" max="13394" width="8.6640625" style="6" customWidth="1"/>
    <col min="13395" max="13395" width="11.44140625" style="6"/>
    <col min="13396" max="13396" width="16.33203125" style="6" bestFit="1" customWidth="1"/>
    <col min="13397" max="13397" width="9.6640625" style="6" bestFit="1" customWidth="1"/>
    <col min="13398" max="13398" width="6.109375" style="6" bestFit="1" customWidth="1"/>
    <col min="13399" max="13399" width="8.6640625" style="6" bestFit="1" customWidth="1"/>
    <col min="13400" max="13400" width="9.6640625" style="6" bestFit="1" customWidth="1"/>
    <col min="13401" max="13401" width="6.109375" style="6" bestFit="1" customWidth="1"/>
    <col min="13402" max="13402" width="8.6640625" style="6" bestFit="1" customWidth="1"/>
    <col min="13403" max="13403" width="9.6640625" style="6" bestFit="1" customWidth="1"/>
    <col min="13404" max="13404" width="6.6640625" style="6" bestFit="1" customWidth="1"/>
    <col min="13405" max="13405" width="8.6640625" style="6" bestFit="1" customWidth="1"/>
    <col min="13406" max="13406" width="9.6640625" style="6" bestFit="1" customWidth="1"/>
    <col min="13407" max="13409" width="5.88671875" style="6" bestFit="1" customWidth="1"/>
    <col min="13410" max="13411" width="5.88671875" style="6" customWidth="1"/>
    <col min="13412" max="13412" width="16.33203125" style="6" bestFit="1" customWidth="1"/>
    <col min="13413" max="13413" width="5.88671875" style="6" bestFit="1" customWidth="1"/>
    <col min="13414" max="13417" width="6.5546875" style="6" bestFit="1" customWidth="1"/>
    <col min="13418" max="13418" width="6.109375" style="6" bestFit="1" customWidth="1"/>
    <col min="13419" max="13419" width="7.33203125" style="6" bestFit="1" customWidth="1"/>
    <col min="13420" max="13420" width="6.109375" style="6" bestFit="1" customWidth="1"/>
    <col min="13421" max="13421" width="7.5546875" style="6" bestFit="1" customWidth="1"/>
    <col min="13422" max="13422" width="7.33203125" style="6" bestFit="1" customWidth="1"/>
    <col min="13423" max="13423" width="7" style="6" bestFit="1" customWidth="1"/>
    <col min="13424" max="13424" width="4.6640625" style="6" bestFit="1" customWidth="1"/>
    <col min="13425" max="13425" width="7.6640625" style="6" bestFit="1" customWidth="1"/>
    <col min="13426" max="13426" width="8.5546875" style="6" bestFit="1" customWidth="1"/>
    <col min="13427" max="13427" width="4.6640625" style="6" bestFit="1" customWidth="1"/>
    <col min="13428" max="13428" width="7.6640625" style="6" bestFit="1" customWidth="1"/>
    <col min="13429" max="13429" width="8.5546875" style="6" bestFit="1" customWidth="1"/>
    <col min="13430" max="13430" width="4.6640625" style="6" bestFit="1" customWidth="1"/>
    <col min="13431" max="13431" width="7.6640625" style="6" bestFit="1" customWidth="1"/>
    <col min="13432" max="13432" width="8.5546875" style="6" bestFit="1" customWidth="1"/>
    <col min="13433" max="13433" width="4.6640625" style="6" bestFit="1" customWidth="1"/>
    <col min="13434" max="13434" width="7.6640625" style="6" bestFit="1" customWidth="1"/>
    <col min="13435" max="13435" width="11.44140625" style="6"/>
    <col min="13436" max="13439" width="5.5546875" style="6" bestFit="1" customWidth="1"/>
    <col min="13440" max="13443" width="5.88671875" style="6" bestFit="1" customWidth="1"/>
    <col min="13444" max="13447" width="5.6640625" style="6" bestFit="1" customWidth="1"/>
    <col min="13448" max="13448" width="5.33203125" style="6" bestFit="1" customWidth="1"/>
    <col min="13449" max="13449" width="6.109375" style="6" bestFit="1" customWidth="1"/>
    <col min="13450" max="13450" width="4.109375" style="6" bestFit="1" customWidth="1"/>
    <col min="13451" max="13483" width="11.44140625" style="6"/>
    <col min="13484" max="13487" width="5.33203125" style="6" bestFit="1" customWidth="1"/>
    <col min="13488" max="13491" width="5.5546875" style="6" bestFit="1" customWidth="1"/>
    <col min="13492" max="13495" width="5.44140625" style="6" bestFit="1" customWidth="1"/>
    <col min="13496" max="13545" width="11.44140625" style="6"/>
    <col min="13546" max="13546" width="16.33203125" style="6" bestFit="1" customWidth="1"/>
    <col min="13547" max="13547" width="12.5546875" style="6" bestFit="1" customWidth="1"/>
    <col min="13548" max="13548" width="26.44140625" style="6" bestFit="1" customWidth="1"/>
    <col min="13549" max="13549" width="18.5546875" style="6" bestFit="1" customWidth="1"/>
    <col min="13550" max="13550" width="18.5546875" style="6" customWidth="1"/>
    <col min="13551" max="13551" width="6.6640625" style="6" bestFit="1" customWidth="1"/>
    <col min="13552" max="13552" width="5" style="6" bestFit="1" customWidth="1"/>
    <col min="13553" max="13553" width="7" style="6" bestFit="1" customWidth="1"/>
    <col min="13554" max="13554" width="6.44140625" style="6" bestFit="1" customWidth="1"/>
    <col min="13555" max="13555" width="6.109375" style="6" bestFit="1" customWidth="1"/>
    <col min="13556" max="13556" width="6.5546875" style="6" bestFit="1" customWidth="1"/>
    <col min="13557" max="13557" width="7" style="6" bestFit="1" customWidth="1"/>
    <col min="13558" max="13558" width="9.109375" style="6" bestFit="1" customWidth="1"/>
    <col min="13559" max="13559" width="8.6640625" style="6" bestFit="1" customWidth="1"/>
    <col min="13560" max="13560" width="6.88671875" style="6" bestFit="1" customWidth="1"/>
    <col min="13561" max="13561" width="7.33203125" style="6" bestFit="1" customWidth="1"/>
    <col min="13562" max="13562" width="6.109375" style="6" bestFit="1" customWidth="1"/>
    <col min="13563" max="13563" width="5.33203125" style="6" bestFit="1" customWidth="1"/>
    <col min="13564" max="13564" width="8.33203125" style="6" bestFit="1" customWidth="1"/>
    <col min="13565" max="13565" width="7.88671875" style="6" bestFit="1" customWidth="1"/>
    <col min="13566" max="13566" width="5.88671875" style="6" bestFit="1" customWidth="1"/>
    <col min="13567" max="13567" width="7.88671875" style="6" bestFit="1" customWidth="1"/>
    <col min="13568" max="13568" width="7.44140625" style="6" bestFit="1" customWidth="1"/>
    <col min="13569" max="13569" width="8.5546875" style="6" bestFit="1" customWidth="1"/>
    <col min="13570" max="13571" width="8.5546875" style="6" customWidth="1"/>
    <col min="13572" max="13572" width="16.33203125" style="6" bestFit="1" customWidth="1"/>
    <col min="13573" max="13574" width="8.109375" style="6" bestFit="1" customWidth="1"/>
    <col min="13575" max="13575" width="6.5546875" style="6" bestFit="1" customWidth="1"/>
    <col min="13576" max="13576" width="7.5546875" style="6" bestFit="1" customWidth="1"/>
    <col min="13577" max="13577" width="7.33203125" style="6" bestFit="1" customWidth="1"/>
    <col min="13578" max="13578" width="5.33203125" style="6" bestFit="1" customWidth="1"/>
    <col min="13579" max="13579" width="5.5546875" style="6" bestFit="1" customWidth="1"/>
    <col min="13580" max="13581" width="5.44140625" style="6" bestFit="1" customWidth="1"/>
    <col min="13582" max="13582" width="9" style="6" bestFit="1" customWidth="1"/>
    <col min="13583" max="13583" width="10" style="6" bestFit="1" customWidth="1"/>
    <col min="13584" max="13584" width="6.109375" style="6" bestFit="1" customWidth="1"/>
    <col min="13585" max="13585" width="9" style="6" bestFit="1" customWidth="1"/>
    <col min="13586" max="13587" width="9" style="6" customWidth="1"/>
    <col min="13588" max="13588" width="16.33203125" style="6" bestFit="1" customWidth="1"/>
    <col min="13589" max="13589" width="10" style="6" bestFit="1" customWidth="1"/>
    <col min="13590" max="13590" width="5.44140625" style="6" bestFit="1" customWidth="1"/>
    <col min="13591" max="13591" width="9" style="6" bestFit="1" customWidth="1"/>
    <col min="13592" max="13592" width="10" style="6" bestFit="1" customWidth="1"/>
    <col min="13593" max="13593" width="5.44140625" style="6" bestFit="1" customWidth="1"/>
    <col min="13594" max="13594" width="9" style="6" bestFit="1" customWidth="1"/>
    <col min="13595" max="13595" width="10" style="6" bestFit="1" customWidth="1"/>
    <col min="13596" max="13596" width="6.33203125" style="6" bestFit="1" customWidth="1"/>
    <col min="13597" max="13598" width="6.5546875" style="6" bestFit="1" customWidth="1"/>
    <col min="13599" max="13599" width="6.33203125" style="6" bestFit="1" customWidth="1"/>
    <col min="13600" max="13601" width="7" style="6" bestFit="1" customWidth="1"/>
    <col min="13602" max="13603" width="7" style="6" customWidth="1"/>
    <col min="13604" max="13604" width="16.33203125" style="6" bestFit="1" customWidth="1"/>
    <col min="13605" max="13606" width="7" style="6" bestFit="1" customWidth="1"/>
    <col min="13607" max="13607" width="6.5546875" style="6" bestFit="1" customWidth="1"/>
    <col min="13608" max="13608" width="9.6640625" style="6" bestFit="1" customWidth="1"/>
    <col min="13609" max="13611" width="6.5546875" style="6" bestFit="1" customWidth="1"/>
    <col min="13612" max="13613" width="6.109375" style="6" bestFit="1" customWidth="1"/>
    <col min="13614" max="13614" width="5.33203125" style="6" bestFit="1" customWidth="1"/>
    <col min="13615" max="13615" width="6.109375" style="6" bestFit="1" customWidth="1"/>
    <col min="13616" max="13616" width="7.44140625" style="6" bestFit="1" customWidth="1"/>
    <col min="13617" max="13617" width="8.6640625" style="6" bestFit="1" customWidth="1"/>
    <col min="13618" max="13619" width="8.6640625" style="6" customWidth="1"/>
    <col min="13620" max="13620" width="16.33203125" style="6" bestFit="1" customWidth="1"/>
    <col min="13621" max="13621" width="8.6640625" style="6" customWidth="1"/>
    <col min="13622" max="13622" width="8.33203125" style="6" bestFit="1" customWidth="1"/>
    <col min="13623" max="13624" width="9.6640625" style="6" bestFit="1" customWidth="1"/>
    <col min="13625" max="13625" width="6.109375" style="6" bestFit="1" customWidth="1"/>
    <col min="13626" max="13627" width="7.6640625" style="6" bestFit="1" customWidth="1"/>
    <col min="13628" max="13628" width="8.109375" style="6" bestFit="1" customWidth="1"/>
    <col min="13629" max="13629" width="7.6640625" style="6" bestFit="1" customWidth="1"/>
    <col min="13630" max="13630" width="8.109375" style="6" bestFit="1" customWidth="1"/>
    <col min="13631" max="13631" width="6.5546875" style="6" bestFit="1" customWidth="1"/>
    <col min="13632" max="13632" width="5.33203125" style="6" bestFit="1" customWidth="1"/>
    <col min="13633" max="13633" width="8" style="6" bestFit="1" customWidth="1"/>
    <col min="13634" max="13635" width="5.33203125" style="6" customWidth="1"/>
    <col min="13636" max="13636" width="16.33203125" style="6" bestFit="1" customWidth="1"/>
    <col min="13637" max="13637" width="8" style="6" bestFit="1" customWidth="1"/>
    <col min="13638" max="13638" width="6.44140625" style="6" bestFit="1" customWidth="1"/>
    <col min="13639" max="13639" width="5.33203125" style="6" bestFit="1" customWidth="1"/>
    <col min="13640" max="13640" width="8.44140625" style="6" bestFit="1" customWidth="1"/>
    <col min="13641" max="13641" width="6.109375" style="6" bestFit="1" customWidth="1"/>
    <col min="13642" max="13642" width="6.5546875" style="6" bestFit="1" customWidth="1"/>
    <col min="13643" max="13643" width="6.88671875" style="6" bestFit="1" customWidth="1"/>
    <col min="13644" max="13644" width="6.5546875" style="6" customWidth="1"/>
    <col min="13645" max="13645" width="6.5546875" style="6" bestFit="1" customWidth="1"/>
    <col min="13646" max="13646" width="5.44140625" style="6" bestFit="1" customWidth="1"/>
    <col min="13647" max="13647" width="5.88671875" style="6" bestFit="1" customWidth="1"/>
    <col min="13648" max="13648" width="5.33203125" style="6" bestFit="1" customWidth="1"/>
    <col min="13649" max="13649" width="8.6640625" style="6" bestFit="1" customWidth="1"/>
    <col min="13650" max="13650" width="8.6640625" style="6" customWidth="1"/>
    <col min="13651" max="13651" width="11.44140625" style="6"/>
    <col min="13652" max="13652" width="16.33203125" style="6" bestFit="1" customWidth="1"/>
    <col min="13653" max="13653" width="9.6640625" style="6" bestFit="1" customWidth="1"/>
    <col min="13654" max="13654" width="6.109375" style="6" bestFit="1" customWidth="1"/>
    <col min="13655" max="13655" width="8.6640625" style="6" bestFit="1" customWidth="1"/>
    <col min="13656" max="13656" width="9.6640625" style="6" bestFit="1" customWidth="1"/>
    <col min="13657" max="13657" width="6.109375" style="6" bestFit="1" customWidth="1"/>
    <col min="13658" max="13658" width="8.6640625" style="6" bestFit="1" customWidth="1"/>
    <col min="13659" max="13659" width="9.6640625" style="6" bestFit="1" customWidth="1"/>
    <col min="13660" max="13660" width="6.6640625" style="6" bestFit="1" customWidth="1"/>
    <col min="13661" max="13661" width="8.6640625" style="6" bestFit="1" customWidth="1"/>
    <col min="13662" max="13662" width="9.6640625" style="6" bestFit="1" customWidth="1"/>
    <col min="13663" max="13665" width="5.88671875" style="6" bestFit="1" customWidth="1"/>
    <col min="13666" max="13667" width="5.88671875" style="6" customWidth="1"/>
    <col min="13668" max="13668" width="16.33203125" style="6" bestFit="1" customWidth="1"/>
    <col min="13669" max="13669" width="5.88671875" style="6" bestFit="1" customWidth="1"/>
    <col min="13670" max="13673" width="6.5546875" style="6" bestFit="1" customWidth="1"/>
    <col min="13674" max="13674" width="6.109375" style="6" bestFit="1" customWidth="1"/>
    <col min="13675" max="13675" width="7.33203125" style="6" bestFit="1" customWidth="1"/>
    <col min="13676" max="13676" width="6.109375" style="6" bestFit="1" customWidth="1"/>
    <col min="13677" max="13677" width="7.5546875" style="6" bestFit="1" customWidth="1"/>
    <col min="13678" max="13678" width="7.33203125" style="6" bestFit="1" customWidth="1"/>
    <col min="13679" max="13679" width="7" style="6" bestFit="1" customWidth="1"/>
    <col min="13680" max="13680" width="4.6640625" style="6" bestFit="1" customWidth="1"/>
    <col min="13681" max="13681" width="7.6640625" style="6" bestFit="1" customWidth="1"/>
    <col min="13682" max="13682" width="8.5546875" style="6" bestFit="1" customWidth="1"/>
    <col min="13683" max="13683" width="4.6640625" style="6" bestFit="1" customWidth="1"/>
    <col min="13684" max="13684" width="7.6640625" style="6" bestFit="1" customWidth="1"/>
    <col min="13685" max="13685" width="8.5546875" style="6" bestFit="1" customWidth="1"/>
    <col min="13686" max="13686" width="4.6640625" style="6" bestFit="1" customWidth="1"/>
    <col min="13687" max="13687" width="7.6640625" style="6" bestFit="1" customWidth="1"/>
    <col min="13688" max="13688" width="8.5546875" style="6" bestFit="1" customWidth="1"/>
    <col min="13689" max="13689" width="4.6640625" style="6" bestFit="1" customWidth="1"/>
    <col min="13690" max="13690" width="7.6640625" style="6" bestFit="1" customWidth="1"/>
    <col min="13691" max="13691" width="11.44140625" style="6"/>
    <col min="13692" max="13695" width="5.5546875" style="6" bestFit="1" customWidth="1"/>
    <col min="13696" max="13699" width="5.88671875" style="6" bestFit="1" customWidth="1"/>
    <col min="13700" max="13703" width="5.6640625" style="6" bestFit="1" customWidth="1"/>
    <col min="13704" max="13704" width="5.33203125" style="6" bestFit="1" customWidth="1"/>
    <col min="13705" max="13705" width="6.109375" style="6" bestFit="1" customWidth="1"/>
    <col min="13706" max="13706" width="4.109375" style="6" bestFit="1" customWidth="1"/>
    <col min="13707" max="13739" width="11.44140625" style="6"/>
    <col min="13740" max="13743" width="5.33203125" style="6" bestFit="1" customWidth="1"/>
    <col min="13744" max="13747" width="5.5546875" style="6" bestFit="1" customWidth="1"/>
    <col min="13748" max="13751" width="5.44140625" style="6" bestFit="1" customWidth="1"/>
    <col min="13752" max="13801" width="11.44140625" style="6"/>
    <col min="13802" max="13802" width="16.33203125" style="6" bestFit="1" customWidth="1"/>
    <col min="13803" max="13803" width="12.5546875" style="6" bestFit="1" customWidth="1"/>
    <col min="13804" max="13804" width="26.44140625" style="6" bestFit="1" customWidth="1"/>
    <col min="13805" max="13805" width="18.5546875" style="6" bestFit="1" customWidth="1"/>
    <col min="13806" max="13806" width="18.5546875" style="6" customWidth="1"/>
    <col min="13807" max="13807" width="6.6640625" style="6" bestFit="1" customWidth="1"/>
    <col min="13808" max="13808" width="5" style="6" bestFit="1" customWidth="1"/>
    <col min="13809" max="13809" width="7" style="6" bestFit="1" customWidth="1"/>
    <col min="13810" max="13810" width="6.44140625" style="6" bestFit="1" customWidth="1"/>
    <col min="13811" max="13811" width="6.109375" style="6" bestFit="1" customWidth="1"/>
    <col min="13812" max="13812" width="6.5546875" style="6" bestFit="1" customWidth="1"/>
    <col min="13813" max="13813" width="7" style="6" bestFit="1" customWidth="1"/>
    <col min="13814" max="13814" width="9.109375" style="6" bestFit="1" customWidth="1"/>
    <col min="13815" max="13815" width="8.6640625" style="6" bestFit="1" customWidth="1"/>
    <col min="13816" max="13816" width="6.88671875" style="6" bestFit="1" customWidth="1"/>
    <col min="13817" max="13817" width="7.33203125" style="6" bestFit="1" customWidth="1"/>
    <col min="13818" max="13818" width="6.109375" style="6" bestFit="1" customWidth="1"/>
    <col min="13819" max="13819" width="5.33203125" style="6" bestFit="1" customWidth="1"/>
    <col min="13820" max="13820" width="8.33203125" style="6" bestFit="1" customWidth="1"/>
    <col min="13821" max="13821" width="7.88671875" style="6" bestFit="1" customWidth="1"/>
    <col min="13822" max="13822" width="5.88671875" style="6" bestFit="1" customWidth="1"/>
    <col min="13823" max="13823" width="7.88671875" style="6" bestFit="1" customWidth="1"/>
    <col min="13824" max="13824" width="7.44140625" style="6" bestFit="1" customWidth="1"/>
    <col min="13825" max="13825" width="8.5546875" style="6" bestFit="1" customWidth="1"/>
    <col min="13826" max="13827" width="8.5546875" style="6" customWidth="1"/>
    <col min="13828" max="13828" width="16.33203125" style="6" bestFit="1" customWidth="1"/>
    <col min="13829" max="13830" width="8.109375" style="6" bestFit="1" customWidth="1"/>
    <col min="13831" max="13831" width="6.5546875" style="6" bestFit="1" customWidth="1"/>
    <col min="13832" max="13832" width="7.5546875" style="6" bestFit="1" customWidth="1"/>
    <col min="13833" max="13833" width="7.33203125" style="6" bestFit="1" customWidth="1"/>
    <col min="13834" max="13834" width="5.33203125" style="6" bestFit="1" customWidth="1"/>
    <col min="13835" max="13835" width="5.5546875" style="6" bestFit="1" customWidth="1"/>
    <col min="13836" max="13837" width="5.44140625" style="6" bestFit="1" customWidth="1"/>
    <col min="13838" max="13838" width="9" style="6" bestFit="1" customWidth="1"/>
    <col min="13839" max="13839" width="10" style="6" bestFit="1" customWidth="1"/>
    <col min="13840" max="13840" width="6.109375" style="6" bestFit="1" customWidth="1"/>
    <col min="13841" max="13841" width="9" style="6" bestFit="1" customWidth="1"/>
    <col min="13842" max="13843" width="9" style="6" customWidth="1"/>
    <col min="13844" max="13844" width="16.33203125" style="6" bestFit="1" customWidth="1"/>
    <col min="13845" max="13845" width="10" style="6" bestFit="1" customWidth="1"/>
    <col min="13846" max="13846" width="5.44140625" style="6" bestFit="1" customWidth="1"/>
    <col min="13847" max="13847" width="9" style="6" bestFit="1" customWidth="1"/>
    <col min="13848" max="13848" width="10" style="6" bestFit="1" customWidth="1"/>
    <col min="13849" max="13849" width="5.44140625" style="6" bestFit="1" customWidth="1"/>
    <col min="13850" max="13850" width="9" style="6" bestFit="1" customWidth="1"/>
    <col min="13851" max="13851" width="10" style="6" bestFit="1" customWidth="1"/>
    <col min="13852" max="13852" width="6.33203125" style="6" bestFit="1" customWidth="1"/>
    <col min="13853" max="13854" width="6.5546875" style="6" bestFit="1" customWidth="1"/>
    <col min="13855" max="13855" width="6.33203125" style="6" bestFit="1" customWidth="1"/>
    <col min="13856" max="13857" width="7" style="6" bestFit="1" customWidth="1"/>
    <col min="13858" max="13859" width="7" style="6" customWidth="1"/>
    <col min="13860" max="13860" width="16.33203125" style="6" bestFit="1" customWidth="1"/>
    <col min="13861" max="13862" width="7" style="6" bestFit="1" customWidth="1"/>
    <col min="13863" max="13863" width="6.5546875" style="6" bestFit="1" customWidth="1"/>
    <col min="13864" max="13864" width="9.6640625" style="6" bestFit="1" customWidth="1"/>
    <col min="13865" max="13867" width="6.5546875" style="6" bestFit="1" customWidth="1"/>
    <col min="13868" max="13869" width="6.109375" style="6" bestFit="1" customWidth="1"/>
    <col min="13870" max="13870" width="5.33203125" style="6" bestFit="1" customWidth="1"/>
    <col min="13871" max="13871" width="6.109375" style="6" bestFit="1" customWidth="1"/>
    <col min="13872" max="13872" width="7.44140625" style="6" bestFit="1" customWidth="1"/>
    <col min="13873" max="13873" width="8.6640625" style="6" bestFit="1" customWidth="1"/>
    <col min="13874" max="13875" width="8.6640625" style="6" customWidth="1"/>
    <col min="13876" max="13876" width="16.33203125" style="6" bestFit="1" customWidth="1"/>
    <col min="13877" max="13877" width="8.6640625" style="6" customWidth="1"/>
    <col min="13878" max="13878" width="8.33203125" style="6" bestFit="1" customWidth="1"/>
    <col min="13879" max="13880" width="9.6640625" style="6" bestFit="1" customWidth="1"/>
    <col min="13881" max="13881" width="6.109375" style="6" bestFit="1" customWidth="1"/>
    <col min="13882" max="13883" width="7.6640625" style="6" bestFit="1" customWidth="1"/>
    <col min="13884" max="13884" width="8.109375" style="6" bestFit="1" customWidth="1"/>
    <col min="13885" max="13885" width="7.6640625" style="6" bestFit="1" customWidth="1"/>
    <col min="13886" max="13886" width="8.109375" style="6" bestFit="1" customWidth="1"/>
    <col min="13887" max="13887" width="6.5546875" style="6" bestFit="1" customWidth="1"/>
    <col min="13888" max="13888" width="5.33203125" style="6" bestFit="1" customWidth="1"/>
    <col min="13889" max="13889" width="8" style="6" bestFit="1" customWidth="1"/>
    <col min="13890" max="13891" width="5.33203125" style="6" customWidth="1"/>
    <col min="13892" max="13892" width="16.33203125" style="6" bestFit="1" customWidth="1"/>
    <col min="13893" max="13893" width="8" style="6" bestFit="1" customWidth="1"/>
    <col min="13894" max="13894" width="6.44140625" style="6" bestFit="1" customWidth="1"/>
    <col min="13895" max="13895" width="5.33203125" style="6" bestFit="1" customWidth="1"/>
    <col min="13896" max="13896" width="8.44140625" style="6" bestFit="1" customWidth="1"/>
    <col min="13897" max="13897" width="6.109375" style="6" bestFit="1" customWidth="1"/>
    <col min="13898" max="13898" width="6.5546875" style="6" bestFit="1" customWidth="1"/>
    <col min="13899" max="13899" width="6.88671875" style="6" bestFit="1" customWidth="1"/>
    <col min="13900" max="13900" width="6.5546875" style="6" customWidth="1"/>
    <col min="13901" max="13901" width="6.5546875" style="6" bestFit="1" customWidth="1"/>
    <col min="13902" max="13902" width="5.44140625" style="6" bestFit="1" customWidth="1"/>
    <col min="13903" max="13903" width="5.88671875" style="6" bestFit="1" customWidth="1"/>
    <col min="13904" max="13904" width="5.33203125" style="6" bestFit="1" customWidth="1"/>
    <col min="13905" max="13905" width="8.6640625" style="6" bestFit="1" customWidth="1"/>
    <col min="13906" max="13906" width="8.6640625" style="6" customWidth="1"/>
    <col min="13907" max="13907" width="11.44140625" style="6"/>
    <col min="13908" max="13908" width="16.33203125" style="6" bestFit="1" customWidth="1"/>
    <col min="13909" max="13909" width="9.6640625" style="6" bestFit="1" customWidth="1"/>
    <col min="13910" max="13910" width="6.109375" style="6" bestFit="1" customWidth="1"/>
    <col min="13911" max="13911" width="8.6640625" style="6" bestFit="1" customWidth="1"/>
    <col min="13912" max="13912" width="9.6640625" style="6" bestFit="1" customWidth="1"/>
    <col min="13913" max="13913" width="6.109375" style="6" bestFit="1" customWidth="1"/>
    <col min="13914" max="13914" width="8.6640625" style="6" bestFit="1" customWidth="1"/>
    <col min="13915" max="13915" width="9.6640625" style="6" bestFit="1" customWidth="1"/>
    <col min="13916" max="13916" width="6.6640625" style="6" bestFit="1" customWidth="1"/>
    <col min="13917" max="13917" width="8.6640625" style="6" bestFit="1" customWidth="1"/>
    <col min="13918" max="13918" width="9.6640625" style="6" bestFit="1" customWidth="1"/>
    <col min="13919" max="13921" width="5.88671875" style="6" bestFit="1" customWidth="1"/>
    <col min="13922" max="13923" width="5.88671875" style="6" customWidth="1"/>
    <col min="13924" max="13924" width="16.33203125" style="6" bestFit="1" customWidth="1"/>
    <col min="13925" max="13925" width="5.88671875" style="6" bestFit="1" customWidth="1"/>
    <col min="13926" max="13929" width="6.5546875" style="6" bestFit="1" customWidth="1"/>
    <col min="13930" max="13930" width="6.109375" style="6" bestFit="1" customWidth="1"/>
    <col min="13931" max="13931" width="7.33203125" style="6" bestFit="1" customWidth="1"/>
    <col min="13932" max="13932" width="6.109375" style="6" bestFit="1" customWidth="1"/>
    <col min="13933" max="13933" width="7.5546875" style="6" bestFit="1" customWidth="1"/>
    <col min="13934" max="13934" width="7.33203125" style="6" bestFit="1" customWidth="1"/>
    <col min="13935" max="13935" width="7" style="6" bestFit="1" customWidth="1"/>
    <col min="13936" max="13936" width="4.6640625" style="6" bestFit="1" customWidth="1"/>
    <col min="13937" max="13937" width="7.6640625" style="6" bestFit="1" customWidth="1"/>
    <col min="13938" max="13938" width="8.5546875" style="6" bestFit="1" customWidth="1"/>
    <col min="13939" max="13939" width="4.6640625" style="6" bestFit="1" customWidth="1"/>
    <col min="13940" max="13940" width="7.6640625" style="6" bestFit="1" customWidth="1"/>
    <col min="13941" max="13941" width="8.5546875" style="6" bestFit="1" customWidth="1"/>
    <col min="13942" max="13942" width="4.6640625" style="6" bestFit="1" customWidth="1"/>
    <col min="13943" max="13943" width="7.6640625" style="6" bestFit="1" customWidth="1"/>
    <col min="13944" max="13944" width="8.5546875" style="6" bestFit="1" customWidth="1"/>
    <col min="13945" max="13945" width="4.6640625" style="6" bestFit="1" customWidth="1"/>
    <col min="13946" max="13946" width="7.6640625" style="6" bestFit="1" customWidth="1"/>
    <col min="13947" max="13947" width="11.44140625" style="6"/>
    <col min="13948" max="13951" width="5.5546875" style="6" bestFit="1" customWidth="1"/>
    <col min="13952" max="13955" width="5.88671875" style="6" bestFit="1" customWidth="1"/>
    <col min="13956" max="13959" width="5.6640625" style="6" bestFit="1" customWidth="1"/>
    <col min="13960" max="13960" width="5.33203125" style="6" bestFit="1" customWidth="1"/>
    <col min="13961" max="13961" width="6.109375" style="6" bestFit="1" customWidth="1"/>
    <col min="13962" max="13962" width="4.109375" style="6" bestFit="1" customWidth="1"/>
    <col min="13963" max="13995" width="11.44140625" style="6"/>
    <col min="13996" max="13999" width="5.33203125" style="6" bestFit="1" customWidth="1"/>
    <col min="14000" max="14003" width="5.5546875" style="6" bestFit="1" customWidth="1"/>
    <col min="14004" max="14007" width="5.44140625" style="6" bestFit="1" customWidth="1"/>
    <col min="14008" max="14057" width="11.44140625" style="6"/>
    <col min="14058" max="14058" width="16.33203125" style="6" bestFit="1" customWidth="1"/>
    <col min="14059" max="14059" width="12.5546875" style="6" bestFit="1" customWidth="1"/>
    <col min="14060" max="14060" width="26.44140625" style="6" bestFit="1" customWidth="1"/>
    <col min="14061" max="14061" width="18.5546875" style="6" bestFit="1" customWidth="1"/>
    <col min="14062" max="14062" width="18.5546875" style="6" customWidth="1"/>
    <col min="14063" max="14063" width="6.6640625" style="6" bestFit="1" customWidth="1"/>
    <col min="14064" max="14064" width="5" style="6" bestFit="1" customWidth="1"/>
    <col min="14065" max="14065" width="7" style="6" bestFit="1" customWidth="1"/>
    <col min="14066" max="14066" width="6.44140625" style="6" bestFit="1" customWidth="1"/>
    <col min="14067" max="14067" width="6.109375" style="6" bestFit="1" customWidth="1"/>
    <col min="14068" max="14068" width="6.5546875" style="6" bestFit="1" customWidth="1"/>
    <col min="14069" max="14069" width="7" style="6" bestFit="1" customWidth="1"/>
    <col min="14070" max="14070" width="9.109375" style="6" bestFit="1" customWidth="1"/>
    <col min="14071" max="14071" width="8.6640625" style="6" bestFit="1" customWidth="1"/>
    <col min="14072" max="14072" width="6.88671875" style="6" bestFit="1" customWidth="1"/>
    <col min="14073" max="14073" width="7.33203125" style="6" bestFit="1" customWidth="1"/>
    <col min="14074" max="14074" width="6.109375" style="6" bestFit="1" customWidth="1"/>
    <col min="14075" max="14075" width="5.33203125" style="6" bestFit="1" customWidth="1"/>
    <col min="14076" max="14076" width="8.33203125" style="6" bestFit="1" customWidth="1"/>
    <col min="14077" max="14077" width="7.88671875" style="6" bestFit="1" customWidth="1"/>
    <col min="14078" max="14078" width="5.88671875" style="6" bestFit="1" customWidth="1"/>
    <col min="14079" max="14079" width="7.88671875" style="6" bestFit="1" customWidth="1"/>
    <col min="14080" max="14080" width="7.44140625" style="6" bestFit="1" customWidth="1"/>
    <col min="14081" max="14081" width="8.5546875" style="6" bestFit="1" customWidth="1"/>
    <col min="14082" max="14083" width="8.5546875" style="6" customWidth="1"/>
    <col min="14084" max="14084" width="16.33203125" style="6" bestFit="1" customWidth="1"/>
    <col min="14085" max="14086" width="8.109375" style="6" bestFit="1" customWidth="1"/>
    <col min="14087" max="14087" width="6.5546875" style="6" bestFit="1" customWidth="1"/>
    <col min="14088" max="14088" width="7.5546875" style="6" bestFit="1" customWidth="1"/>
    <col min="14089" max="14089" width="7.33203125" style="6" bestFit="1" customWidth="1"/>
    <col min="14090" max="14090" width="5.33203125" style="6" bestFit="1" customWidth="1"/>
    <col min="14091" max="14091" width="5.5546875" style="6" bestFit="1" customWidth="1"/>
    <col min="14092" max="14093" width="5.44140625" style="6" bestFit="1" customWidth="1"/>
    <col min="14094" max="14094" width="9" style="6" bestFit="1" customWidth="1"/>
    <col min="14095" max="14095" width="10" style="6" bestFit="1" customWidth="1"/>
    <col min="14096" max="14096" width="6.109375" style="6" bestFit="1" customWidth="1"/>
    <col min="14097" max="14097" width="9" style="6" bestFit="1" customWidth="1"/>
    <col min="14098" max="14099" width="9" style="6" customWidth="1"/>
    <col min="14100" max="14100" width="16.33203125" style="6" bestFit="1" customWidth="1"/>
    <col min="14101" max="14101" width="10" style="6" bestFit="1" customWidth="1"/>
    <col min="14102" max="14102" width="5.44140625" style="6" bestFit="1" customWidth="1"/>
    <col min="14103" max="14103" width="9" style="6" bestFit="1" customWidth="1"/>
    <col min="14104" max="14104" width="10" style="6" bestFit="1" customWidth="1"/>
    <col min="14105" max="14105" width="5.44140625" style="6" bestFit="1" customWidth="1"/>
    <col min="14106" max="14106" width="9" style="6" bestFit="1" customWidth="1"/>
    <col min="14107" max="14107" width="10" style="6" bestFit="1" customWidth="1"/>
    <col min="14108" max="14108" width="6.33203125" style="6" bestFit="1" customWidth="1"/>
    <col min="14109" max="14110" width="6.5546875" style="6" bestFit="1" customWidth="1"/>
    <col min="14111" max="14111" width="6.33203125" style="6" bestFit="1" customWidth="1"/>
    <col min="14112" max="14113" width="7" style="6" bestFit="1" customWidth="1"/>
    <col min="14114" max="14115" width="7" style="6" customWidth="1"/>
    <col min="14116" max="14116" width="16.33203125" style="6" bestFit="1" customWidth="1"/>
    <col min="14117" max="14118" width="7" style="6" bestFit="1" customWidth="1"/>
    <col min="14119" max="14119" width="6.5546875" style="6" bestFit="1" customWidth="1"/>
    <col min="14120" max="14120" width="9.6640625" style="6" bestFit="1" customWidth="1"/>
    <col min="14121" max="14123" width="6.5546875" style="6" bestFit="1" customWidth="1"/>
    <col min="14124" max="14125" width="6.109375" style="6" bestFit="1" customWidth="1"/>
    <col min="14126" max="14126" width="5.33203125" style="6" bestFit="1" customWidth="1"/>
    <col min="14127" max="14127" width="6.109375" style="6" bestFit="1" customWidth="1"/>
    <col min="14128" max="14128" width="7.44140625" style="6" bestFit="1" customWidth="1"/>
    <col min="14129" max="14129" width="8.6640625" style="6" bestFit="1" customWidth="1"/>
    <col min="14130" max="14131" width="8.6640625" style="6" customWidth="1"/>
    <col min="14132" max="14132" width="16.33203125" style="6" bestFit="1" customWidth="1"/>
    <col min="14133" max="14133" width="8.6640625" style="6" customWidth="1"/>
    <col min="14134" max="14134" width="8.33203125" style="6" bestFit="1" customWidth="1"/>
    <col min="14135" max="14136" width="9.6640625" style="6" bestFit="1" customWidth="1"/>
    <col min="14137" max="14137" width="6.109375" style="6" bestFit="1" customWidth="1"/>
    <col min="14138" max="14139" width="7.6640625" style="6" bestFit="1" customWidth="1"/>
    <col min="14140" max="14140" width="8.109375" style="6" bestFit="1" customWidth="1"/>
    <col min="14141" max="14141" width="7.6640625" style="6" bestFit="1" customWidth="1"/>
    <col min="14142" max="14142" width="8.109375" style="6" bestFit="1" customWidth="1"/>
    <col min="14143" max="14143" width="6.5546875" style="6" bestFit="1" customWidth="1"/>
    <col min="14144" max="14144" width="5.33203125" style="6" bestFit="1" customWidth="1"/>
    <col min="14145" max="14145" width="8" style="6" bestFit="1" customWidth="1"/>
    <col min="14146" max="14147" width="5.33203125" style="6" customWidth="1"/>
    <col min="14148" max="14148" width="16.33203125" style="6" bestFit="1" customWidth="1"/>
    <col min="14149" max="14149" width="8" style="6" bestFit="1" customWidth="1"/>
    <col min="14150" max="14150" width="6.44140625" style="6" bestFit="1" customWidth="1"/>
    <col min="14151" max="14151" width="5.33203125" style="6" bestFit="1" customWidth="1"/>
    <col min="14152" max="14152" width="8.44140625" style="6" bestFit="1" customWidth="1"/>
    <col min="14153" max="14153" width="6.109375" style="6" bestFit="1" customWidth="1"/>
    <col min="14154" max="14154" width="6.5546875" style="6" bestFit="1" customWidth="1"/>
    <col min="14155" max="14155" width="6.88671875" style="6" bestFit="1" customWidth="1"/>
    <col min="14156" max="14156" width="6.5546875" style="6" customWidth="1"/>
    <col min="14157" max="14157" width="6.5546875" style="6" bestFit="1" customWidth="1"/>
    <col min="14158" max="14158" width="5.44140625" style="6" bestFit="1" customWidth="1"/>
    <col min="14159" max="14159" width="5.88671875" style="6" bestFit="1" customWidth="1"/>
    <col min="14160" max="14160" width="5.33203125" style="6" bestFit="1" customWidth="1"/>
    <col min="14161" max="14161" width="8.6640625" style="6" bestFit="1" customWidth="1"/>
    <col min="14162" max="14162" width="8.6640625" style="6" customWidth="1"/>
    <col min="14163" max="14163" width="11.44140625" style="6"/>
    <col min="14164" max="14164" width="16.33203125" style="6" bestFit="1" customWidth="1"/>
    <col min="14165" max="14165" width="9.6640625" style="6" bestFit="1" customWidth="1"/>
    <col min="14166" max="14166" width="6.109375" style="6" bestFit="1" customWidth="1"/>
    <col min="14167" max="14167" width="8.6640625" style="6" bestFit="1" customWidth="1"/>
    <col min="14168" max="14168" width="9.6640625" style="6" bestFit="1" customWidth="1"/>
    <col min="14169" max="14169" width="6.109375" style="6" bestFit="1" customWidth="1"/>
    <col min="14170" max="14170" width="8.6640625" style="6" bestFit="1" customWidth="1"/>
    <col min="14171" max="14171" width="9.6640625" style="6" bestFit="1" customWidth="1"/>
    <col min="14172" max="14172" width="6.6640625" style="6" bestFit="1" customWidth="1"/>
    <col min="14173" max="14173" width="8.6640625" style="6" bestFit="1" customWidth="1"/>
    <col min="14174" max="14174" width="9.6640625" style="6" bestFit="1" customWidth="1"/>
    <col min="14175" max="14177" width="5.88671875" style="6" bestFit="1" customWidth="1"/>
    <col min="14178" max="14179" width="5.88671875" style="6" customWidth="1"/>
    <col min="14180" max="14180" width="16.33203125" style="6" bestFit="1" customWidth="1"/>
    <col min="14181" max="14181" width="5.88671875" style="6" bestFit="1" customWidth="1"/>
    <col min="14182" max="14185" width="6.5546875" style="6" bestFit="1" customWidth="1"/>
    <col min="14186" max="14186" width="6.109375" style="6" bestFit="1" customWidth="1"/>
    <col min="14187" max="14187" width="7.33203125" style="6" bestFit="1" customWidth="1"/>
    <col min="14188" max="14188" width="6.109375" style="6" bestFit="1" customWidth="1"/>
    <col min="14189" max="14189" width="7.5546875" style="6" bestFit="1" customWidth="1"/>
    <col min="14190" max="14190" width="7.33203125" style="6" bestFit="1" customWidth="1"/>
    <col min="14191" max="14191" width="7" style="6" bestFit="1" customWidth="1"/>
    <col min="14192" max="14192" width="4.6640625" style="6" bestFit="1" customWidth="1"/>
    <col min="14193" max="14193" width="7.6640625" style="6" bestFit="1" customWidth="1"/>
    <col min="14194" max="14194" width="8.5546875" style="6" bestFit="1" customWidth="1"/>
    <col min="14195" max="14195" width="4.6640625" style="6" bestFit="1" customWidth="1"/>
    <col min="14196" max="14196" width="7.6640625" style="6" bestFit="1" customWidth="1"/>
    <col min="14197" max="14197" width="8.5546875" style="6" bestFit="1" customWidth="1"/>
    <col min="14198" max="14198" width="4.6640625" style="6" bestFit="1" customWidth="1"/>
    <col min="14199" max="14199" width="7.6640625" style="6" bestFit="1" customWidth="1"/>
    <col min="14200" max="14200" width="8.5546875" style="6" bestFit="1" customWidth="1"/>
    <col min="14201" max="14201" width="4.6640625" style="6" bestFit="1" customWidth="1"/>
    <col min="14202" max="14202" width="7.6640625" style="6" bestFit="1" customWidth="1"/>
    <col min="14203" max="14203" width="11.44140625" style="6"/>
    <col min="14204" max="14207" width="5.5546875" style="6" bestFit="1" customWidth="1"/>
    <col min="14208" max="14211" width="5.88671875" style="6" bestFit="1" customWidth="1"/>
    <col min="14212" max="14215" width="5.6640625" style="6" bestFit="1" customWidth="1"/>
    <col min="14216" max="14216" width="5.33203125" style="6" bestFit="1" customWidth="1"/>
    <col min="14217" max="14217" width="6.109375" style="6" bestFit="1" customWidth="1"/>
    <col min="14218" max="14218" width="4.109375" style="6" bestFit="1" customWidth="1"/>
    <col min="14219" max="14251" width="11.44140625" style="6"/>
    <col min="14252" max="14255" width="5.33203125" style="6" bestFit="1" customWidth="1"/>
    <col min="14256" max="14259" width="5.5546875" style="6" bestFit="1" customWidth="1"/>
    <col min="14260" max="14263" width="5.44140625" style="6" bestFit="1" customWidth="1"/>
    <col min="14264" max="14313" width="11.44140625" style="6"/>
    <col min="14314" max="14314" width="16.33203125" style="6" bestFit="1" customWidth="1"/>
    <col min="14315" max="14315" width="12.5546875" style="6" bestFit="1" customWidth="1"/>
    <col min="14316" max="14316" width="26.44140625" style="6" bestFit="1" customWidth="1"/>
    <col min="14317" max="14317" width="18.5546875" style="6" bestFit="1" customWidth="1"/>
    <col min="14318" max="14318" width="18.5546875" style="6" customWidth="1"/>
    <col min="14319" max="14319" width="6.6640625" style="6" bestFit="1" customWidth="1"/>
    <col min="14320" max="14320" width="5" style="6" bestFit="1" customWidth="1"/>
    <col min="14321" max="14321" width="7" style="6" bestFit="1" customWidth="1"/>
    <col min="14322" max="14322" width="6.44140625" style="6" bestFit="1" customWidth="1"/>
    <col min="14323" max="14323" width="6.109375" style="6" bestFit="1" customWidth="1"/>
    <col min="14324" max="14324" width="6.5546875" style="6" bestFit="1" customWidth="1"/>
    <col min="14325" max="14325" width="7" style="6" bestFit="1" customWidth="1"/>
    <col min="14326" max="14326" width="9.109375" style="6" bestFit="1" customWidth="1"/>
    <col min="14327" max="14327" width="8.6640625" style="6" bestFit="1" customWidth="1"/>
    <col min="14328" max="14328" width="6.88671875" style="6" bestFit="1" customWidth="1"/>
    <col min="14329" max="14329" width="7.33203125" style="6" bestFit="1" customWidth="1"/>
    <col min="14330" max="14330" width="6.109375" style="6" bestFit="1" customWidth="1"/>
    <col min="14331" max="14331" width="5.33203125" style="6" bestFit="1" customWidth="1"/>
    <col min="14332" max="14332" width="8.33203125" style="6" bestFit="1" customWidth="1"/>
    <col min="14333" max="14333" width="7.88671875" style="6" bestFit="1" customWidth="1"/>
    <col min="14334" max="14334" width="5.88671875" style="6" bestFit="1" customWidth="1"/>
    <col min="14335" max="14335" width="7.88671875" style="6" bestFit="1" customWidth="1"/>
    <col min="14336" max="14336" width="7.44140625" style="6" bestFit="1" customWidth="1"/>
    <col min="14337" max="14337" width="8.5546875" style="6" bestFit="1" customWidth="1"/>
    <col min="14338" max="14339" width="8.5546875" style="6" customWidth="1"/>
    <col min="14340" max="14340" width="16.33203125" style="6" bestFit="1" customWidth="1"/>
    <col min="14341" max="14342" width="8.109375" style="6" bestFit="1" customWidth="1"/>
    <col min="14343" max="14343" width="6.5546875" style="6" bestFit="1" customWidth="1"/>
    <col min="14344" max="14344" width="7.5546875" style="6" bestFit="1" customWidth="1"/>
    <col min="14345" max="14345" width="7.33203125" style="6" bestFit="1" customWidth="1"/>
    <col min="14346" max="14346" width="5.33203125" style="6" bestFit="1" customWidth="1"/>
    <col min="14347" max="14347" width="5.5546875" style="6" bestFit="1" customWidth="1"/>
    <col min="14348" max="14349" width="5.44140625" style="6" bestFit="1" customWidth="1"/>
    <col min="14350" max="14350" width="9" style="6" bestFit="1" customWidth="1"/>
    <col min="14351" max="14351" width="10" style="6" bestFit="1" customWidth="1"/>
    <col min="14352" max="14352" width="6.109375" style="6" bestFit="1" customWidth="1"/>
    <col min="14353" max="14353" width="9" style="6" bestFit="1" customWidth="1"/>
    <col min="14354" max="14355" width="9" style="6" customWidth="1"/>
    <col min="14356" max="14356" width="16.33203125" style="6" bestFit="1" customWidth="1"/>
    <col min="14357" max="14357" width="10" style="6" bestFit="1" customWidth="1"/>
    <col min="14358" max="14358" width="5.44140625" style="6" bestFit="1" customWidth="1"/>
    <col min="14359" max="14359" width="9" style="6" bestFit="1" customWidth="1"/>
    <col min="14360" max="14360" width="10" style="6" bestFit="1" customWidth="1"/>
    <col min="14361" max="14361" width="5.44140625" style="6" bestFit="1" customWidth="1"/>
    <col min="14362" max="14362" width="9" style="6" bestFit="1" customWidth="1"/>
    <col min="14363" max="14363" width="10" style="6" bestFit="1" customWidth="1"/>
    <col min="14364" max="14364" width="6.33203125" style="6" bestFit="1" customWidth="1"/>
    <col min="14365" max="14366" width="6.5546875" style="6" bestFit="1" customWidth="1"/>
    <col min="14367" max="14367" width="6.33203125" style="6" bestFit="1" customWidth="1"/>
    <col min="14368" max="14369" width="7" style="6" bestFit="1" customWidth="1"/>
    <col min="14370" max="14371" width="7" style="6" customWidth="1"/>
    <col min="14372" max="14372" width="16.33203125" style="6" bestFit="1" customWidth="1"/>
    <col min="14373" max="14374" width="7" style="6" bestFit="1" customWidth="1"/>
    <col min="14375" max="14375" width="6.5546875" style="6" bestFit="1" customWidth="1"/>
    <col min="14376" max="14376" width="9.6640625" style="6" bestFit="1" customWidth="1"/>
    <col min="14377" max="14379" width="6.5546875" style="6" bestFit="1" customWidth="1"/>
    <col min="14380" max="14381" width="6.109375" style="6" bestFit="1" customWidth="1"/>
    <col min="14382" max="14382" width="5.33203125" style="6" bestFit="1" customWidth="1"/>
    <col min="14383" max="14383" width="6.109375" style="6" bestFit="1" customWidth="1"/>
    <col min="14384" max="14384" width="7.44140625" style="6" bestFit="1" customWidth="1"/>
    <col min="14385" max="14385" width="8.6640625" style="6" bestFit="1" customWidth="1"/>
    <col min="14386" max="14387" width="8.6640625" style="6" customWidth="1"/>
    <col min="14388" max="14388" width="16.33203125" style="6" bestFit="1" customWidth="1"/>
    <col min="14389" max="14389" width="8.6640625" style="6" customWidth="1"/>
    <col min="14390" max="14390" width="8.33203125" style="6" bestFit="1" customWidth="1"/>
    <col min="14391" max="14392" width="9.6640625" style="6" bestFit="1" customWidth="1"/>
    <col min="14393" max="14393" width="6.109375" style="6" bestFit="1" customWidth="1"/>
    <col min="14394" max="14395" width="7.6640625" style="6" bestFit="1" customWidth="1"/>
    <col min="14396" max="14396" width="8.109375" style="6" bestFit="1" customWidth="1"/>
    <col min="14397" max="14397" width="7.6640625" style="6" bestFit="1" customWidth="1"/>
    <col min="14398" max="14398" width="8.109375" style="6" bestFit="1" customWidth="1"/>
    <col min="14399" max="14399" width="6.5546875" style="6" bestFit="1" customWidth="1"/>
    <col min="14400" max="14400" width="5.33203125" style="6" bestFit="1" customWidth="1"/>
    <col min="14401" max="14401" width="8" style="6" bestFit="1" customWidth="1"/>
    <col min="14402" max="14403" width="5.33203125" style="6" customWidth="1"/>
    <col min="14404" max="14404" width="16.33203125" style="6" bestFit="1" customWidth="1"/>
    <col min="14405" max="14405" width="8" style="6" bestFit="1" customWidth="1"/>
    <col min="14406" max="14406" width="6.44140625" style="6" bestFit="1" customWidth="1"/>
    <col min="14407" max="14407" width="5.33203125" style="6" bestFit="1" customWidth="1"/>
    <col min="14408" max="14408" width="8.44140625" style="6" bestFit="1" customWidth="1"/>
    <col min="14409" max="14409" width="6.109375" style="6" bestFit="1" customWidth="1"/>
    <col min="14410" max="14410" width="6.5546875" style="6" bestFit="1" customWidth="1"/>
    <col min="14411" max="14411" width="6.88671875" style="6" bestFit="1" customWidth="1"/>
    <col min="14412" max="14412" width="6.5546875" style="6" customWidth="1"/>
    <col min="14413" max="14413" width="6.5546875" style="6" bestFit="1" customWidth="1"/>
    <col min="14414" max="14414" width="5.44140625" style="6" bestFit="1" customWidth="1"/>
    <col min="14415" max="14415" width="5.88671875" style="6" bestFit="1" customWidth="1"/>
    <col min="14416" max="14416" width="5.33203125" style="6" bestFit="1" customWidth="1"/>
    <col min="14417" max="14417" width="8.6640625" style="6" bestFit="1" customWidth="1"/>
    <col min="14418" max="14418" width="8.6640625" style="6" customWidth="1"/>
    <col min="14419" max="14419" width="11.44140625" style="6"/>
    <col min="14420" max="14420" width="16.33203125" style="6" bestFit="1" customWidth="1"/>
    <col min="14421" max="14421" width="9.6640625" style="6" bestFit="1" customWidth="1"/>
    <col min="14422" max="14422" width="6.109375" style="6" bestFit="1" customWidth="1"/>
    <col min="14423" max="14423" width="8.6640625" style="6" bestFit="1" customWidth="1"/>
    <col min="14424" max="14424" width="9.6640625" style="6" bestFit="1" customWidth="1"/>
    <col min="14425" max="14425" width="6.109375" style="6" bestFit="1" customWidth="1"/>
    <col min="14426" max="14426" width="8.6640625" style="6" bestFit="1" customWidth="1"/>
    <col min="14427" max="14427" width="9.6640625" style="6" bestFit="1" customWidth="1"/>
    <col min="14428" max="14428" width="6.6640625" style="6" bestFit="1" customWidth="1"/>
    <col min="14429" max="14429" width="8.6640625" style="6" bestFit="1" customWidth="1"/>
    <col min="14430" max="14430" width="9.6640625" style="6" bestFit="1" customWidth="1"/>
    <col min="14431" max="14433" width="5.88671875" style="6" bestFit="1" customWidth="1"/>
    <col min="14434" max="14435" width="5.88671875" style="6" customWidth="1"/>
    <col min="14436" max="14436" width="16.33203125" style="6" bestFit="1" customWidth="1"/>
    <col min="14437" max="14437" width="5.88671875" style="6" bestFit="1" customWidth="1"/>
    <col min="14438" max="14441" width="6.5546875" style="6" bestFit="1" customWidth="1"/>
    <col min="14442" max="14442" width="6.109375" style="6" bestFit="1" customWidth="1"/>
    <col min="14443" max="14443" width="7.33203125" style="6" bestFit="1" customWidth="1"/>
    <col min="14444" max="14444" width="6.109375" style="6" bestFit="1" customWidth="1"/>
    <col min="14445" max="14445" width="7.5546875" style="6" bestFit="1" customWidth="1"/>
    <col min="14446" max="14446" width="7.33203125" style="6" bestFit="1" customWidth="1"/>
    <col min="14447" max="14447" width="7" style="6" bestFit="1" customWidth="1"/>
    <col min="14448" max="14448" width="4.6640625" style="6" bestFit="1" customWidth="1"/>
    <col min="14449" max="14449" width="7.6640625" style="6" bestFit="1" customWidth="1"/>
    <col min="14450" max="14450" width="8.5546875" style="6" bestFit="1" customWidth="1"/>
    <col min="14451" max="14451" width="4.6640625" style="6" bestFit="1" customWidth="1"/>
    <col min="14452" max="14452" width="7.6640625" style="6" bestFit="1" customWidth="1"/>
    <col min="14453" max="14453" width="8.5546875" style="6" bestFit="1" customWidth="1"/>
    <col min="14454" max="14454" width="4.6640625" style="6" bestFit="1" customWidth="1"/>
    <col min="14455" max="14455" width="7.6640625" style="6" bestFit="1" customWidth="1"/>
    <col min="14456" max="14456" width="8.5546875" style="6" bestFit="1" customWidth="1"/>
    <col min="14457" max="14457" width="4.6640625" style="6" bestFit="1" customWidth="1"/>
    <col min="14458" max="14458" width="7.6640625" style="6" bestFit="1" customWidth="1"/>
    <col min="14459" max="14459" width="11.44140625" style="6"/>
    <col min="14460" max="14463" width="5.5546875" style="6" bestFit="1" customWidth="1"/>
    <col min="14464" max="14467" width="5.88671875" style="6" bestFit="1" customWidth="1"/>
    <col min="14468" max="14471" width="5.6640625" style="6" bestFit="1" customWidth="1"/>
    <col min="14472" max="14472" width="5.33203125" style="6" bestFit="1" customWidth="1"/>
    <col min="14473" max="14473" width="6.109375" style="6" bestFit="1" customWidth="1"/>
    <col min="14474" max="14474" width="4.109375" style="6" bestFit="1" customWidth="1"/>
    <col min="14475" max="14507" width="11.44140625" style="6"/>
    <col min="14508" max="14511" width="5.33203125" style="6" bestFit="1" customWidth="1"/>
    <col min="14512" max="14515" width="5.5546875" style="6" bestFit="1" customWidth="1"/>
    <col min="14516" max="14519" width="5.44140625" style="6" bestFit="1" customWidth="1"/>
    <col min="14520" max="14569" width="11.44140625" style="6"/>
    <col min="14570" max="14570" width="16.33203125" style="6" bestFit="1" customWidth="1"/>
    <col min="14571" max="14571" width="12.5546875" style="6" bestFit="1" customWidth="1"/>
    <col min="14572" max="14572" width="26.44140625" style="6" bestFit="1" customWidth="1"/>
    <col min="14573" max="14573" width="18.5546875" style="6" bestFit="1" customWidth="1"/>
    <col min="14574" max="14574" width="18.5546875" style="6" customWidth="1"/>
    <col min="14575" max="14575" width="6.6640625" style="6" bestFit="1" customWidth="1"/>
    <col min="14576" max="14576" width="5" style="6" bestFit="1" customWidth="1"/>
    <col min="14577" max="14577" width="7" style="6" bestFit="1" customWidth="1"/>
    <col min="14578" max="14578" width="6.44140625" style="6" bestFit="1" customWidth="1"/>
    <col min="14579" max="14579" width="6.109375" style="6" bestFit="1" customWidth="1"/>
    <col min="14580" max="14580" width="6.5546875" style="6" bestFit="1" customWidth="1"/>
    <col min="14581" max="14581" width="7" style="6" bestFit="1" customWidth="1"/>
    <col min="14582" max="14582" width="9.109375" style="6" bestFit="1" customWidth="1"/>
    <col min="14583" max="14583" width="8.6640625" style="6" bestFit="1" customWidth="1"/>
    <col min="14584" max="14584" width="6.88671875" style="6" bestFit="1" customWidth="1"/>
    <col min="14585" max="14585" width="7.33203125" style="6" bestFit="1" customWidth="1"/>
    <col min="14586" max="14586" width="6.109375" style="6" bestFit="1" customWidth="1"/>
    <col min="14587" max="14587" width="5.33203125" style="6" bestFit="1" customWidth="1"/>
    <col min="14588" max="14588" width="8.33203125" style="6" bestFit="1" customWidth="1"/>
    <col min="14589" max="14589" width="7.88671875" style="6" bestFit="1" customWidth="1"/>
    <col min="14590" max="14590" width="5.88671875" style="6" bestFit="1" customWidth="1"/>
    <col min="14591" max="14591" width="7.88671875" style="6" bestFit="1" customWidth="1"/>
    <col min="14592" max="14592" width="7.44140625" style="6" bestFit="1" customWidth="1"/>
    <col min="14593" max="14593" width="8.5546875" style="6" bestFit="1" customWidth="1"/>
    <col min="14594" max="14595" width="8.5546875" style="6" customWidth="1"/>
    <col min="14596" max="14596" width="16.33203125" style="6" bestFit="1" customWidth="1"/>
    <col min="14597" max="14598" width="8.109375" style="6" bestFit="1" customWidth="1"/>
    <col min="14599" max="14599" width="6.5546875" style="6" bestFit="1" customWidth="1"/>
    <col min="14600" max="14600" width="7.5546875" style="6" bestFit="1" customWidth="1"/>
    <col min="14601" max="14601" width="7.33203125" style="6" bestFit="1" customWidth="1"/>
    <col min="14602" max="14602" width="5.33203125" style="6" bestFit="1" customWidth="1"/>
    <col min="14603" max="14603" width="5.5546875" style="6" bestFit="1" customWidth="1"/>
    <col min="14604" max="14605" width="5.44140625" style="6" bestFit="1" customWidth="1"/>
    <col min="14606" max="14606" width="9" style="6" bestFit="1" customWidth="1"/>
    <col min="14607" max="14607" width="10" style="6" bestFit="1" customWidth="1"/>
    <col min="14608" max="14608" width="6.109375" style="6" bestFit="1" customWidth="1"/>
    <col min="14609" max="14609" width="9" style="6" bestFit="1" customWidth="1"/>
    <col min="14610" max="14611" width="9" style="6" customWidth="1"/>
    <col min="14612" max="14612" width="16.33203125" style="6" bestFit="1" customWidth="1"/>
    <col min="14613" max="14613" width="10" style="6" bestFit="1" customWidth="1"/>
    <col min="14614" max="14614" width="5.44140625" style="6" bestFit="1" customWidth="1"/>
    <col min="14615" max="14615" width="9" style="6" bestFit="1" customWidth="1"/>
    <col min="14616" max="14616" width="10" style="6" bestFit="1" customWidth="1"/>
    <col min="14617" max="14617" width="5.44140625" style="6" bestFit="1" customWidth="1"/>
    <col min="14618" max="14618" width="9" style="6" bestFit="1" customWidth="1"/>
    <col min="14619" max="14619" width="10" style="6" bestFit="1" customWidth="1"/>
    <col min="14620" max="14620" width="6.33203125" style="6" bestFit="1" customWidth="1"/>
    <col min="14621" max="14622" width="6.5546875" style="6" bestFit="1" customWidth="1"/>
    <col min="14623" max="14623" width="6.33203125" style="6" bestFit="1" customWidth="1"/>
    <col min="14624" max="14625" width="7" style="6" bestFit="1" customWidth="1"/>
    <col min="14626" max="14627" width="7" style="6" customWidth="1"/>
    <col min="14628" max="14628" width="16.33203125" style="6" bestFit="1" customWidth="1"/>
    <col min="14629" max="14630" width="7" style="6" bestFit="1" customWidth="1"/>
    <col min="14631" max="14631" width="6.5546875" style="6" bestFit="1" customWidth="1"/>
    <col min="14632" max="14632" width="9.6640625" style="6" bestFit="1" customWidth="1"/>
    <col min="14633" max="14635" width="6.5546875" style="6" bestFit="1" customWidth="1"/>
    <col min="14636" max="14637" width="6.109375" style="6" bestFit="1" customWidth="1"/>
    <col min="14638" max="14638" width="5.33203125" style="6" bestFit="1" customWidth="1"/>
    <col min="14639" max="14639" width="6.109375" style="6" bestFit="1" customWidth="1"/>
    <col min="14640" max="14640" width="7.44140625" style="6" bestFit="1" customWidth="1"/>
    <col min="14641" max="14641" width="8.6640625" style="6" bestFit="1" customWidth="1"/>
    <col min="14642" max="14643" width="8.6640625" style="6" customWidth="1"/>
    <col min="14644" max="14644" width="16.33203125" style="6" bestFit="1" customWidth="1"/>
    <col min="14645" max="14645" width="8.6640625" style="6" customWidth="1"/>
    <col min="14646" max="14646" width="8.33203125" style="6" bestFit="1" customWidth="1"/>
    <col min="14647" max="14648" width="9.6640625" style="6" bestFit="1" customWidth="1"/>
    <col min="14649" max="14649" width="6.109375" style="6" bestFit="1" customWidth="1"/>
    <col min="14650" max="14651" width="7.6640625" style="6" bestFit="1" customWidth="1"/>
    <col min="14652" max="14652" width="8.109375" style="6" bestFit="1" customWidth="1"/>
    <col min="14653" max="14653" width="7.6640625" style="6" bestFit="1" customWidth="1"/>
    <col min="14654" max="14654" width="8.109375" style="6" bestFit="1" customWidth="1"/>
    <col min="14655" max="14655" width="6.5546875" style="6" bestFit="1" customWidth="1"/>
    <col min="14656" max="14656" width="5.33203125" style="6" bestFit="1" customWidth="1"/>
    <col min="14657" max="14657" width="8" style="6" bestFit="1" customWidth="1"/>
    <col min="14658" max="14659" width="5.33203125" style="6" customWidth="1"/>
    <col min="14660" max="14660" width="16.33203125" style="6" bestFit="1" customWidth="1"/>
    <col min="14661" max="14661" width="8" style="6" bestFit="1" customWidth="1"/>
    <col min="14662" max="14662" width="6.44140625" style="6" bestFit="1" customWidth="1"/>
    <col min="14663" max="14663" width="5.33203125" style="6" bestFit="1" customWidth="1"/>
    <col min="14664" max="14664" width="8.44140625" style="6" bestFit="1" customWidth="1"/>
    <col min="14665" max="14665" width="6.109375" style="6" bestFit="1" customWidth="1"/>
    <col min="14666" max="14666" width="6.5546875" style="6" bestFit="1" customWidth="1"/>
    <col min="14667" max="14667" width="6.88671875" style="6" bestFit="1" customWidth="1"/>
    <col min="14668" max="14668" width="6.5546875" style="6" customWidth="1"/>
    <col min="14669" max="14669" width="6.5546875" style="6" bestFit="1" customWidth="1"/>
    <col min="14670" max="14670" width="5.44140625" style="6" bestFit="1" customWidth="1"/>
    <col min="14671" max="14671" width="5.88671875" style="6" bestFit="1" customWidth="1"/>
    <col min="14672" max="14672" width="5.33203125" style="6" bestFit="1" customWidth="1"/>
    <col min="14673" max="14673" width="8.6640625" style="6" bestFit="1" customWidth="1"/>
    <col min="14674" max="14674" width="8.6640625" style="6" customWidth="1"/>
    <col min="14675" max="14675" width="11.44140625" style="6"/>
    <col min="14676" max="14676" width="16.33203125" style="6" bestFit="1" customWidth="1"/>
    <col min="14677" max="14677" width="9.6640625" style="6" bestFit="1" customWidth="1"/>
    <col min="14678" max="14678" width="6.109375" style="6" bestFit="1" customWidth="1"/>
    <col min="14679" max="14679" width="8.6640625" style="6" bestFit="1" customWidth="1"/>
    <col min="14680" max="14680" width="9.6640625" style="6" bestFit="1" customWidth="1"/>
    <col min="14681" max="14681" width="6.109375" style="6" bestFit="1" customWidth="1"/>
    <col min="14682" max="14682" width="8.6640625" style="6" bestFit="1" customWidth="1"/>
    <col min="14683" max="14683" width="9.6640625" style="6" bestFit="1" customWidth="1"/>
    <col min="14684" max="14684" width="6.6640625" style="6" bestFit="1" customWidth="1"/>
    <col min="14685" max="14685" width="8.6640625" style="6" bestFit="1" customWidth="1"/>
    <col min="14686" max="14686" width="9.6640625" style="6" bestFit="1" customWidth="1"/>
    <col min="14687" max="14689" width="5.88671875" style="6" bestFit="1" customWidth="1"/>
    <col min="14690" max="14691" width="5.88671875" style="6" customWidth="1"/>
    <col min="14692" max="14692" width="16.33203125" style="6" bestFit="1" customWidth="1"/>
    <col min="14693" max="14693" width="5.88671875" style="6" bestFit="1" customWidth="1"/>
    <col min="14694" max="14697" width="6.5546875" style="6" bestFit="1" customWidth="1"/>
    <col min="14698" max="14698" width="6.109375" style="6" bestFit="1" customWidth="1"/>
    <col min="14699" max="14699" width="7.33203125" style="6" bestFit="1" customWidth="1"/>
    <col min="14700" max="14700" width="6.109375" style="6" bestFit="1" customWidth="1"/>
    <col min="14701" max="14701" width="7.5546875" style="6" bestFit="1" customWidth="1"/>
    <col min="14702" max="14702" width="7.33203125" style="6" bestFit="1" customWidth="1"/>
    <col min="14703" max="14703" width="7" style="6" bestFit="1" customWidth="1"/>
    <col min="14704" max="14704" width="4.6640625" style="6" bestFit="1" customWidth="1"/>
    <col min="14705" max="14705" width="7.6640625" style="6" bestFit="1" customWidth="1"/>
    <col min="14706" max="14706" width="8.5546875" style="6" bestFit="1" customWidth="1"/>
    <col min="14707" max="14707" width="4.6640625" style="6" bestFit="1" customWidth="1"/>
    <col min="14708" max="14708" width="7.6640625" style="6" bestFit="1" customWidth="1"/>
    <col min="14709" max="14709" width="8.5546875" style="6" bestFit="1" customWidth="1"/>
    <col min="14710" max="14710" width="4.6640625" style="6" bestFit="1" customWidth="1"/>
    <col min="14711" max="14711" width="7.6640625" style="6" bestFit="1" customWidth="1"/>
    <col min="14712" max="14712" width="8.5546875" style="6" bestFit="1" customWidth="1"/>
    <col min="14713" max="14713" width="4.6640625" style="6" bestFit="1" customWidth="1"/>
    <col min="14714" max="14714" width="7.6640625" style="6" bestFit="1" customWidth="1"/>
    <col min="14715" max="14715" width="11.44140625" style="6"/>
    <col min="14716" max="14719" width="5.5546875" style="6" bestFit="1" customWidth="1"/>
    <col min="14720" max="14723" width="5.88671875" style="6" bestFit="1" customWidth="1"/>
    <col min="14724" max="14727" width="5.6640625" style="6" bestFit="1" customWidth="1"/>
    <col min="14728" max="14728" width="5.33203125" style="6" bestFit="1" customWidth="1"/>
    <col min="14729" max="14729" width="6.109375" style="6" bestFit="1" customWidth="1"/>
    <col min="14730" max="14730" width="4.109375" style="6" bestFit="1" customWidth="1"/>
    <col min="14731" max="14763" width="11.44140625" style="6"/>
    <col min="14764" max="14767" width="5.33203125" style="6" bestFit="1" customWidth="1"/>
    <col min="14768" max="14771" width="5.5546875" style="6" bestFit="1" customWidth="1"/>
    <col min="14772" max="14775" width="5.44140625" style="6" bestFit="1" customWidth="1"/>
    <col min="14776" max="14825" width="11.44140625" style="6"/>
    <col min="14826" max="14826" width="16.33203125" style="6" bestFit="1" customWidth="1"/>
    <col min="14827" max="14827" width="12.5546875" style="6" bestFit="1" customWidth="1"/>
    <col min="14828" max="14828" width="26.44140625" style="6" bestFit="1" customWidth="1"/>
    <col min="14829" max="14829" width="18.5546875" style="6" bestFit="1" customWidth="1"/>
    <col min="14830" max="14830" width="18.5546875" style="6" customWidth="1"/>
    <col min="14831" max="14831" width="6.6640625" style="6" bestFit="1" customWidth="1"/>
    <col min="14832" max="14832" width="5" style="6" bestFit="1" customWidth="1"/>
    <col min="14833" max="14833" width="7" style="6" bestFit="1" customWidth="1"/>
    <col min="14834" max="14834" width="6.44140625" style="6" bestFit="1" customWidth="1"/>
    <col min="14835" max="14835" width="6.109375" style="6" bestFit="1" customWidth="1"/>
    <col min="14836" max="14836" width="6.5546875" style="6" bestFit="1" customWidth="1"/>
    <col min="14837" max="14837" width="7" style="6" bestFit="1" customWidth="1"/>
    <col min="14838" max="14838" width="9.109375" style="6" bestFit="1" customWidth="1"/>
    <col min="14839" max="14839" width="8.6640625" style="6" bestFit="1" customWidth="1"/>
    <col min="14840" max="14840" width="6.88671875" style="6" bestFit="1" customWidth="1"/>
    <col min="14841" max="14841" width="7.33203125" style="6" bestFit="1" customWidth="1"/>
    <col min="14842" max="14842" width="6.109375" style="6" bestFit="1" customWidth="1"/>
    <col min="14843" max="14843" width="5.33203125" style="6" bestFit="1" customWidth="1"/>
    <col min="14844" max="14844" width="8.33203125" style="6" bestFit="1" customWidth="1"/>
    <col min="14845" max="14845" width="7.88671875" style="6" bestFit="1" customWidth="1"/>
    <col min="14846" max="14846" width="5.88671875" style="6" bestFit="1" customWidth="1"/>
    <col min="14847" max="14847" width="7.88671875" style="6" bestFit="1" customWidth="1"/>
    <col min="14848" max="14848" width="7.44140625" style="6" bestFit="1" customWidth="1"/>
    <col min="14849" max="14849" width="8.5546875" style="6" bestFit="1" customWidth="1"/>
    <col min="14850" max="14851" width="8.5546875" style="6" customWidth="1"/>
    <col min="14852" max="14852" width="16.33203125" style="6" bestFit="1" customWidth="1"/>
    <col min="14853" max="14854" width="8.109375" style="6" bestFit="1" customWidth="1"/>
    <col min="14855" max="14855" width="6.5546875" style="6" bestFit="1" customWidth="1"/>
    <col min="14856" max="14856" width="7.5546875" style="6" bestFit="1" customWidth="1"/>
    <col min="14857" max="14857" width="7.33203125" style="6" bestFit="1" customWidth="1"/>
    <col min="14858" max="14858" width="5.33203125" style="6" bestFit="1" customWidth="1"/>
    <col min="14859" max="14859" width="5.5546875" style="6" bestFit="1" customWidth="1"/>
    <col min="14860" max="14861" width="5.44140625" style="6" bestFit="1" customWidth="1"/>
    <col min="14862" max="14862" width="9" style="6" bestFit="1" customWidth="1"/>
    <col min="14863" max="14863" width="10" style="6" bestFit="1" customWidth="1"/>
    <col min="14864" max="14864" width="6.109375" style="6" bestFit="1" customWidth="1"/>
    <col min="14865" max="14865" width="9" style="6" bestFit="1" customWidth="1"/>
    <col min="14866" max="14867" width="9" style="6" customWidth="1"/>
    <col min="14868" max="14868" width="16.33203125" style="6" bestFit="1" customWidth="1"/>
    <col min="14869" max="14869" width="10" style="6" bestFit="1" customWidth="1"/>
    <col min="14870" max="14870" width="5.44140625" style="6" bestFit="1" customWidth="1"/>
    <col min="14871" max="14871" width="9" style="6" bestFit="1" customWidth="1"/>
    <col min="14872" max="14872" width="10" style="6" bestFit="1" customWidth="1"/>
    <col min="14873" max="14873" width="5.44140625" style="6" bestFit="1" customWidth="1"/>
    <col min="14874" max="14874" width="9" style="6" bestFit="1" customWidth="1"/>
    <col min="14875" max="14875" width="10" style="6" bestFit="1" customWidth="1"/>
    <col min="14876" max="14876" width="6.33203125" style="6" bestFit="1" customWidth="1"/>
    <col min="14877" max="14878" width="6.5546875" style="6" bestFit="1" customWidth="1"/>
    <col min="14879" max="14879" width="6.33203125" style="6" bestFit="1" customWidth="1"/>
    <col min="14880" max="14881" width="7" style="6" bestFit="1" customWidth="1"/>
    <col min="14882" max="14883" width="7" style="6" customWidth="1"/>
    <col min="14884" max="14884" width="16.33203125" style="6" bestFit="1" customWidth="1"/>
    <col min="14885" max="14886" width="7" style="6" bestFit="1" customWidth="1"/>
    <col min="14887" max="14887" width="6.5546875" style="6" bestFit="1" customWidth="1"/>
    <col min="14888" max="14888" width="9.6640625" style="6" bestFit="1" customWidth="1"/>
    <col min="14889" max="14891" width="6.5546875" style="6" bestFit="1" customWidth="1"/>
    <col min="14892" max="14893" width="6.109375" style="6" bestFit="1" customWidth="1"/>
    <col min="14894" max="14894" width="5.33203125" style="6" bestFit="1" customWidth="1"/>
    <col min="14895" max="14895" width="6.109375" style="6" bestFit="1" customWidth="1"/>
    <col min="14896" max="14896" width="7.44140625" style="6" bestFit="1" customWidth="1"/>
    <col min="14897" max="14897" width="8.6640625" style="6" bestFit="1" customWidth="1"/>
    <col min="14898" max="14899" width="8.6640625" style="6" customWidth="1"/>
    <col min="14900" max="14900" width="16.33203125" style="6" bestFit="1" customWidth="1"/>
    <col min="14901" max="14901" width="8.6640625" style="6" customWidth="1"/>
    <col min="14902" max="14902" width="8.33203125" style="6" bestFit="1" customWidth="1"/>
    <col min="14903" max="14904" width="9.6640625" style="6" bestFit="1" customWidth="1"/>
    <col min="14905" max="14905" width="6.109375" style="6" bestFit="1" customWidth="1"/>
    <col min="14906" max="14907" width="7.6640625" style="6" bestFit="1" customWidth="1"/>
    <col min="14908" max="14908" width="8.109375" style="6" bestFit="1" customWidth="1"/>
    <col min="14909" max="14909" width="7.6640625" style="6" bestFit="1" customWidth="1"/>
    <col min="14910" max="14910" width="8.109375" style="6" bestFit="1" customWidth="1"/>
    <col min="14911" max="14911" width="6.5546875" style="6" bestFit="1" customWidth="1"/>
    <col min="14912" max="14912" width="5.33203125" style="6" bestFit="1" customWidth="1"/>
    <col min="14913" max="14913" width="8" style="6" bestFit="1" customWidth="1"/>
    <col min="14914" max="14915" width="5.33203125" style="6" customWidth="1"/>
    <col min="14916" max="14916" width="16.33203125" style="6" bestFit="1" customWidth="1"/>
    <col min="14917" max="14917" width="8" style="6" bestFit="1" customWidth="1"/>
    <col min="14918" max="14918" width="6.44140625" style="6" bestFit="1" customWidth="1"/>
    <col min="14919" max="14919" width="5.33203125" style="6" bestFit="1" customWidth="1"/>
    <col min="14920" max="14920" width="8.44140625" style="6" bestFit="1" customWidth="1"/>
    <col min="14921" max="14921" width="6.109375" style="6" bestFit="1" customWidth="1"/>
    <col min="14922" max="14922" width="6.5546875" style="6" bestFit="1" customWidth="1"/>
    <col min="14923" max="14923" width="6.88671875" style="6" bestFit="1" customWidth="1"/>
    <col min="14924" max="14924" width="6.5546875" style="6" customWidth="1"/>
    <col min="14925" max="14925" width="6.5546875" style="6" bestFit="1" customWidth="1"/>
    <col min="14926" max="14926" width="5.44140625" style="6" bestFit="1" customWidth="1"/>
    <col min="14927" max="14927" width="5.88671875" style="6" bestFit="1" customWidth="1"/>
    <col min="14928" max="14928" width="5.33203125" style="6" bestFit="1" customWidth="1"/>
    <col min="14929" max="14929" width="8.6640625" style="6" bestFit="1" customWidth="1"/>
    <col min="14930" max="14930" width="8.6640625" style="6" customWidth="1"/>
    <col min="14931" max="14931" width="11.44140625" style="6"/>
    <col min="14932" max="14932" width="16.33203125" style="6" bestFit="1" customWidth="1"/>
    <col min="14933" max="14933" width="9.6640625" style="6" bestFit="1" customWidth="1"/>
    <col min="14934" max="14934" width="6.109375" style="6" bestFit="1" customWidth="1"/>
    <col min="14935" max="14935" width="8.6640625" style="6" bestFit="1" customWidth="1"/>
    <col min="14936" max="14936" width="9.6640625" style="6" bestFit="1" customWidth="1"/>
    <col min="14937" max="14937" width="6.109375" style="6" bestFit="1" customWidth="1"/>
    <col min="14938" max="14938" width="8.6640625" style="6" bestFit="1" customWidth="1"/>
    <col min="14939" max="14939" width="9.6640625" style="6" bestFit="1" customWidth="1"/>
    <col min="14940" max="14940" width="6.6640625" style="6" bestFit="1" customWidth="1"/>
    <col min="14941" max="14941" width="8.6640625" style="6" bestFit="1" customWidth="1"/>
    <col min="14942" max="14942" width="9.6640625" style="6" bestFit="1" customWidth="1"/>
    <col min="14943" max="14945" width="5.88671875" style="6" bestFit="1" customWidth="1"/>
    <col min="14946" max="14947" width="5.88671875" style="6" customWidth="1"/>
    <col min="14948" max="14948" width="16.33203125" style="6" bestFit="1" customWidth="1"/>
    <col min="14949" max="14949" width="5.88671875" style="6" bestFit="1" customWidth="1"/>
    <col min="14950" max="14953" width="6.5546875" style="6" bestFit="1" customWidth="1"/>
    <col min="14954" max="14954" width="6.109375" style="6" bestFit="1" customWidth="1"/>
    <col min="14955" max="14955" width="7.33203125" style="6" bestFit="1" customWidth="1"/>
    <col min="14956" max="14956" width="6.109375" style="6" bestFit="1" customWidth="1"/>
    <col min="14957" max="14957" width="7.5546875" style="6" bestFit="1" customWidth="1"/>
    <col min="14958" max="14958" width="7.33203125" style="6" bestFit="1" customWidth="1"/>
    <col min="14959" max="14959" width="7" style="6" bestFit="1" customWidth="1"/>
    <col min="14960" max="14960" width="4.6640625" style="6" bestFit="1" customWidth="1"/>
    <col min="14961" max="14961" width="7.6640625" style="6" bestFit="1" customWidth="1"/>
    <col min="14962" max="14962" width="8.5546875" style="6" bestFit="1" customWidth="1"/>
    <col min="14963" max="14963" width="4.6640625" style="6" bestFit="1" customWidth="1"/>
    <col min="14964" max="14964" width="7.6640625" style="6" bestFit="1" customWidth="1"/>
    <col min="14965" max="14965" width="8.5546875" style="6" bestFit="1" customWidth="1"/>
    <col min="14966" max="14966" width="4.6640625" style="6" bestFit="1" customWidth="1"/>
    <col min="14967" max="14967" width="7.6640625" style="6" bestFit="1" customWidth="1"/>
    <col min="14968" max="14968" width="8.5546875" style="6" bestFit="1" customWidth="1"/>
    <col min="14969" max="14969" width="4.6640625" style="6" bestFit="1" customWidth="1"/>
    <col min="14970" max="14970" width="7.6640625" style="6" bestFit="1" customWidth="1"/>
    <col min="14971" max="14971" width="11.44140625" style="6"/>
    <col min="14972" max="14975" width="5.5546875" style="6" bestFit="1" customWidth="1"/>
    <col min="14976" max="14979" width="5.88671875" style="6" bestFit="1" customWidth="1"/>
    <col min="14980" max="14983" width="5.6640625" style="6" bestFit="1" customWidth="1"/>
    <col min="14984" max="14984" width="5.33203125" style="6" bestFit="1" customWidth="1"/>
    <col min="14985" max="14985" width="6.109375" style="6" bestFit="1" customWidth="1"/>
    <col min="14986" max="14986" width="4.109375" style="6" bestFit="1" customWidth="1"/>
    <col min="14987" max="15019" width="11.44140625" style="6"/>
    <col min="15020" max="15023" width="5.33203125" style="6" bestFit="1" customWidth="1"/>
    <col min="15024" max="15027" width="5.5546875" style="6" bestFit="1" customWidth="1"/>
    <col min="15028" max="15031" width="5.44140625" style="6" bestFit="1" customWidth="1"/>
    <col min="15032" max="15081" width="11.44140625" style="6"/>
    <col min="15082" max="15082" width="16.33203125" style="6" bestFit="1" customWidth="1"/>
    <col min="15083" max="15083" width="12.5546875" style="6" bestFit="1" customWidth="1"/>
    <col min="15084" max="15084" width="26.44140625" style="6" bestFit="1" customWidth="1"/>
    <col min="15085" max="15085" width="18.5546875" style="6" bestFit="1" customWidth="1"/>
    <col min="15086" max="15086" width="18.5546875" style="6" customWidth="1"/>
    <col min="15087" max="15087" width="6.6640625" style="6" bestFit="1" customWidth="1"/>
    <col min="15088" max="15088" width="5" style="6" bestFit="1" customWidth="1"/>
    <col min="15089" max="15089" width="7" style="6" bestFit="1" customWidth="1"/>
    <col min="15090" max="15090" width="6.44140625" style="6" bestFit="1" customWidth="1"/>
    <col min="15091" max="15091" width="6.109375" style="6" bestFit="1" customWidth="1"/>
    <col min="15092" max="15092" width="6.5546875" style="6" bestFit="1" customWidth="1"/>
    <col min="15093" max="15093" width="7" style="6" bestFit="1" customWidth="1"/>
    <col min="15094" max="15094" width="9.109375" style="6" bestFit="1" customWidth="1"/>
    <col min="15095" max="15095" width="8.6640625" style="6" bestFit="1" customWidth="1"/>
    <col min="15096" max="15096" width="6.88671875" style="6" bestFit="1" customWidth="1"/>
    <col min="15097" max="15097" width="7.33203125" style="6" bestFit="1" customWidth="1"/>
    <col min="15098" max="15098" width="6.109375" style="6" bestFit="1" customWidth="1"/>
    <col min="15099" max="15099" width="5.33203125" style="6" bestFit="1" customWidth="1"/>
    <col min="15100" max="15100" width="8.33203125" style="6" bestFit="1" customWidth="1"/>
    <col min="15101" max="15101" width="7.88671875" style="6" bestFit="1" customWidth="1"/>
    <col min="15102" max="15102" width="5.88671875" style="6" bestFit="1" customWidth="1"/>
    <col min="15103" max="15103" width="7.88671875" style="6" bestFit="1" customWidth="1"/>
    <col min="15104" max="15104" width="7.44140625" style="6" bestFit="1" customWidth="1"/>
    <col min="15105" max="15105" width="8.5546875" style="6" bestFit="1" customWidth="1"/>
    <col min="15106" max="15107" width="8.5546875" style="6" customWidth="1"/>
    <col min="15108" max="15108" width="16.33203125" style="6" bestFit="1" customWidth="1"/>
    <col min="15109" max="15110" width="8.109375" style="6" bestFit="1" customWidth="1"/>
    <col min="15111" max="15111" width="6.5546875" style="6" bestFit="1" customWidth="1"/>
    <col min="15112" max="15112" width="7.5546875" style="6" bestFit="1" customWidth="1"/>
    <col min="15113" max="15113" width="7.33203125" style="6" bestFit="1" customWidth="1"/>
    <col min="15114" max="15114" width="5.33203125" style="6" bestFit="1" customWidth="1"/>
    <col min="15115" max="15115" width="5.5546875" style="6" bestFit="1" customWidth="1"/>
    <col min="15116" max="15117" width="5.44140625" style="6" bestFit="1" customWidth="1"/>
    <col min="15118" max="15118" width="9" style="6" bestFit="1" customWidth="1"/>
    <col min="15119" max="15119" width="10" style="6" bestFit="1" customWidth="1"/>
    <col min="15120" max="15120" width="6.109375" style="6" bestFit="1" customWidth="1"/>
    <col min="15121" max="15121" width="9" style="6" bestFit="1" customWidth="1"/>
    <col min="15122" max="15123" width="9" style="6" customWidth="1"/>
    <col min="15124" max="15124" width="16.33203125" style="6" bestFit="1" customWidth="1"/>
    <col min="15125" max="15125" width="10" style="6" bestFit="1" customWidth="1"/>
    <col min="15126" max="15126" width="5.44140625" style="6" bestFit="1" customWidth="1"/>
    <col min="15127" max="15127" width="9" style="6" bestFit="1" customWidth="1"/>
    <col min="15128" max="15128" width="10" style="6" bestFit="1" customWidth="1"/>
    <col min="15129" max="15129" width="5.44140625" style="6" bestFit="1" customWidth="1"/>
    <col min="15130" max="15130" width="9" style="6" bestFit="1" customWidth="1"/>
    <col min="15131" max="15131" width="10" style="6" bestFit="1" customWidth="1"/>
    <col min="15132" max="15132" width="6.33203125" style="6" bestFit="1" customWidth="1"/>
    <col min="15133" max="15134" width="6.5546875" style="6" bestFit="1" customWidth="1"/>
    <col min="15135" max="15135" width="6.33203125" style="6" bestFit="1" customWidth="1"/>
    <col min="15136" max="15137" width="7" style="6" bestFit="1" customWidth="1"/>
    <col min="15138" max="15139" width="7" style="6" customWidth="1"/>
    <col min="15140" max="15140" width="16.33203125" style="6" bestFit="1" customWidth="1"/>
    <col min="15141" max="15142" width="7" style="6" bestFit="1" customWidth="1"/>
    <col min="15143" max="15143" width="6.5546875" style="6" bestFit="1" customWidth="1"/>
    <col min="15144" max="15144" width="9.6640625" style="6" bestFit="1" customWidth="1"/>
    <col min="15145" max="15147" width="6.5546875" style="6" bestFit="1" customWidth="1"/>
    <col min="15148" max="15149" width="6.109375" style="6" bestFit="1" customWidth="1"/>
    <col min="15150" max="15150" width="5.33203125" style="6" bestFit="1" customWidth="1"/>
    <col min="15151" max="15151" width="6.109375" style="6" bestFit="1" customWidth="1"/>
    <col min="15152" max="15152" width="7.44140625" style="6" bestFit="1" customWidth="1"/>
    <col min="15153" max="15153" width="8.6640625" style="6" bestFit="1" customWidth="1"/>
    <col min="15154" max="15155" width="8.6640625" style="6" customWidth="1"/>
    <col min="15156" max="15156" width="16.33203125" style="6" bestFit="1" customWidth="1"/>
    <col min="15157" max="15157" width="8.6640625" style="6" customWidth="1"/>
    <col min="15158" max="15158" width="8.33203125" style="6" bestFit="1" customWidth="1"/>
    <col min="15159" max="15160" width="9.6640625" style="6" bestFit="1" customWidth="1"/>
    <col min="15161" max="15161" width="6.109375" style="6" bestFit="1" customWidth="1"/>
    <col min="15162" max="15163" width="7.6640625" style="6" bestFit="1" customWidth="1"/>
    <col min="15164" max="15164" width="8.109375" style="6" bestFit="1" customWidth="1"/>
    <col min="15165" max="15165" width="7.6640625" style="6" bestFit="1" customWidth="1"/>
    <col min="15166" max="15166" width="8.109375" style="6" bestFit="1" customWidth="1"/>
    <col min="15167" max="15167" width="6.5546875" style="6" bestFit="1" customWidth="1"/>
    <col min="15168" max="15168" width="5.33203125" style="6" bestFit="1" customWidth="1"/>
    <col min="15169" max="15169" width="8" style="6" bestFit="1" customWidth="1"/>
    <col min="15170" max="15171" width="5.33203125" style="6" customWidth="1"/>
    <col min="15172" max="15172" width="16.33203125" style="6" bestFit="1" customWidth="1"/>
    <col min="15173" max="15173" width="8" style="6" bestFit="1" customWidth="1"/>
    <col min="15174" max="15174" width="6.44140625" style="6" bestFit="1" customWidth="1"/>
    <col min="15175" max="15175" width="5.33203125" style="6" bestFit="1" customWidth="1"/>
    <col min="15176" max="15176" width="8.44140625" style="6" bestFit="1" customWidth="1"/>
    <col min="15177" max="15177" width="6.109375" style="6" bestFit="1" customWidth="1"/>
    <col min="15178" max="15178" width="6.5546875" style="6" bestFit="1" customWidth="1"/>
    <col min="15179" max="15179" width="6.88671875" style="6" bestFit="1" customWidth="1"/>
    <col min="15180" max="15180" width="6.5546875" style="6" customWidth="1"/>
    <col min="15181" max="15181" width="6.5546875" style="6" bestFit="1" customWidth="1"/>
    <col min="15182" max="15182" width="5.44140625" style="6" bestFit="1" customWidth="1"/>
    <col min="15183" max="15183" width="5.88671875" style="6" bestFit="1" customWidth="1"/>
    <col min="15184" max="15184" width="5.33203125" style="6" bestFit="1" customWidth="1"/>
    <col min="15185" max="15185" width="8.6640625" style="6" bestFit="1" customWidth="1"/>
    <col min="15186" max="15186" width="8.6640625" style="6" customWidth="1"/>
    <col min="15187" max="15187" width="11.44140625" style="6"/>
    <col min="15188" max="15188" width="16.33203125" style="6" bestFit="1" customWidth="1"/>
    <col min="15189" max="15189" width="9.6640625" style="6" bestFit="1" customWidth="1"/>
    <col min="15190" max="15190" width="6.109375" style="6" bestFit="1" customWidth="1"/>
    <col min="15191" max="15191" width="8.6640625" style="6" bestFit="1" customWidth="1"/>
    <col min="15192" max="15192" width="9.6640625" style="6" bestFit="1" customWidth="1"/>
    <col min="15193" max="15193" width="6.109375" style="6" bestFit="1" customWidth="1"/>
    <col min="15194" max="15194" width="8.6640625" style="6" bestFit="1" customWidth="1"/>
    <col min="15195" max="15195" width="9.6640625" style="6" bestFit="1" customWidth="1"/>
    <col min="15196" max="15196" width="6.6640625" style="6" bestFit="1" customWidth="1"/>
    <col min="15197" max="15197" width="8.6640625" style="6" bestFit="1" customWidth="1"/>
    <col min="15198" max="15198" width="9.6640625" style="6" bestFit="1" customWidth="1"/>
    <col min="15199" max="15201" width="5.88671875" style="6" bestFit="1" customWidth="1"/>
    <col min="15202" max="15203" width="5.88671875" style="6" customWidth="1"/>
    <col min="15204" max="15204" width="16.33203125" style="6" bestFit="1" customWidth="1"/>
    <col min="15205" max="15205" width="5.88671875" style="6" bestFit="1" customWidth="1"/>
    <col min="15206" max="15209" width="6.5546875" style="6" bestFit="1" customWidth="1"/>
    <col min="15210" max="15210" width="6.109375" style="6" bestFit="1" customWidth="1"/>
    <col min="15211" max="15211" width="7.33203125" style="6" bestFit="1" customWidth="1"/>
    <col min="15212" max="15212" width="6.109375" style="6" bestFit="1" customWidth="1"/>
    <col min="15213" max="15213" width="7.5546875" style="6" bestFit="1" customWidth="1"/>
    <col min="15214" max="15214" width="7.33203125" style="6" bestFit="1" customWidth="1"/>
    <col min="15215" max="15215" width="7" style="6" bestFit="1" customWidth="1"/>
    <col min="15216" max="15216" width="4.6640625" style="6" bestFit="1" customWidth="1"/>
    <col min="15217" max="15217" width="7.6640625" style="6" bestFit="1" customWidth="1"/>
    <col min="15218" max="15218" width="8.5546875" style="6" bestFit="1" customWidth="1"/>
    <col min="15219" max="15219" width="4.6640625" style="6" bestFit="1" customWidth="1"/>
    <col min="15220" max="15220" width="7.6640625" style="6" bestFit="1" customWidth="1"/>
    <col min="15221" max="15221" width="8.5546875" style="6" bestFit="1" customWidth="1"/>
    <col min="15222" max="15222" width="4.6640625" style="6" bestFit="1" customWidth="1"/>
    <col min="15223" max="15223" width="7.6640625" style="6" bestFit="1" customWidth="1"/>
    <col min="15224" max="15224" width="8.5546875" style="6" bestFit="1" customWidth="1"/>
    <col min="15225" max="15225" width="4.6640625" style="6" bestFit="1" customWidth="1"/>
    <col min="15226" max="15226" width="7.6640625" style="6" bestFit="1" customWidth="1"/>
    <col min="15227" max="15227" width="11.44140625" style="6"/>
    <col min="15228" max="15231" width="5.5546875" style="6" bestFit="1" customWidth="1"/>
    <col min="15232" max="15235" width="5.88671875" style="6" bestFit="1" customWidth="1"/>
    <col min="15236" max="15239" width="5.6640625" style="6" bestFit="1" customWidth="1"/>
    <col min="15240" max="15240" width="5.33203125" style="6" bestFit="1" customWidth="1"/>
    <col min="15241" max="15241" width="6.109375" style="6" bestFit="1" customWidth="1"/>
    <col min="15242" max="15242" width="4.109375" style="6" bestFit="1" customWidth="1"/>
    <col min="15243" max="15275" width="11.44140625" style="6"/>
    <col min="15276" max="15279" width="5.33203125" style="6" bestFit="1" customWidth="1"/>
    <col min="15280" max="15283" width="5.5546875" style="6" bestFit="1" customWidth="1"/>
    <col min="15284" max="15287" width="5.44140625" style="6" bestFit="1" customWidth="1"/>
    <col min="15288" max="15337" width="11.44140625" style="6"/>
    <col min="15338" max="15338" width="16.33203125" style="6" bestFit="1" customWidth="1"/>
    <col min="15339" max="15339" width="12.5546875" style="6" bestFit="1" customWidth="1"/>
    <col min="15340" max="15340" width="26.44140625" style="6" bestFit="1" customWidth="1"/>
    <col min="15341" max="15341" width="18.5546875" style="6" bestFit="1" customWidth="1"/>
    <col min="15342" max="15342" width="18.5546875" style="6" customWidth="1"/>
    <col min="15343" max="15343" width="6.6640625" style="6" bestFit="1" customWidth="1"/>
    <col min="15344" max="15344" width="5" style="6" bestFit="1" customWidth="1"/>
    <col min="15345" max="15345" width="7" style="6" bestFit="1" customWidth="1"/>
    <col min="15346" max="15346" width="6.44140625" style="6" bestFit="1" customWidth="1"/>
    <col min="15347" max="15347" width="6.109375" style="6" bestFit="1" customWidth="1"/>
    <col min="15348" max="15348" width="6.5546875" style="6" bestFit="1" customWidth="1"/>
    <col min="15349" max="15349" width="7" style="6" bestFit="1" customWidth="1"/>
    <col min="15350" max="15350" width="9.109375" style="6" bestFit="1" customWidth="1"/>
    <col min="15351" max="15351" width="8.6640625" style="6" bestFit="1" customWidth="1"/>
    <col min="15352" max="15352" width="6.88671875" style="6" bestFit="1" customWidth="1"/>
    <col min="15353" max="15353" width="7.33203125" style="6" bestFit="1" customWidth="1"/>
    <col min="15354" max="15354" width="6.109375" style="6" bestFit="1" customWidth="1"/>
    <col min="15355" max="15355" width="5.33203125" style="6" bestFit="1" customWidth="1"/>
    <col min="15356" max="15356" width="8.33203125" style="6" bestFit="1" customWidth="1"/>
    <col min="15357" max="15357" width="7.88671875" style="6" bestFit="1" customWidth="1"/>
    <col min="15358" max="15358" width="5.88671875" style="6" bestFit="1" customWidth="1"/>
    <col min="15359" max="15359" width="7.88671875" style="6" bestFit="1" customWidth="1"/>
    <col min="15360" max="15360" width="7.44140625" style="6" bestFit="1" customWidth="1"/>
    <col min="15361" max="15361" width="8.5546875" style="6" bestFit="1" customWidth="1"/>
    <col min="15362" max="15363" width="8.5546875" style="6" customWidth="1"/>
    <col min="15364" max="15364" width="16.33203125" style="6" bestFit="1" customWidth="1"/>
    <col min="15365" max="15366" width="8.109375" style="6" bestFit="1" customWidth="1"/>
    <col min="15367" max="15367" width="6.5546875" style="6" bestFit="1" customWidth="1"/>
    <col min="15368" max="15368" width="7.5546875" style="6" bestFit="1" customWidth="1"/>
    <col min="15369" max="15369" width="7.33203125" style="6" bestFit="1" customWidth="1"/>
    <col min="15370" max="15370" width="5.33203125" style="6" bestFit="1" customWidth="1"/>
    <col min="15371" max="15371" width="5.5546875" style="6" bestFit="1" customWidth="1"/>
    <col min="15372" max="15373" width="5.44140625" style="6" bestFit="1" customWidth="1"/>
    <col min="15374" max="15374" width="9" style="6" bestFit="1" customWidth="1"/>
    <col min="15375" max="15375" width="10" style="6" bestFit="1" customWidth="1"/>
    <col min="15376" max="15376" width="6.109375" style="6" bestFit="1" customWidth="1"/>
    <col min="15377" max="15377" width="9" style="6" bestFit="1" customWidth="1"/>
    <col min="15378" max="15379" width="9" style="6" customWidth="1"/>
    <col min="15380" max="15380" width="16.33203125" style="6" bestFit="1" customWidth="1"/>
    <col min="15381" max="15381" width="10" style="6" bestFit="1" customWidth="1"/>
    <col min="15382" max="15382" width="5.44140625" style="6" bestFit="1" customWidth="1"/>
    <col min="15383" max="15383" width="9" style="6" bestFit="1" customWidth="1"/>
    <col min="15384" max="15384" width="10" style="6" bestFit="1" customWidth="1"/>
    <col min="15385" max="15385" width="5.44140625" style="6" bestFit="1" customWidth="1"/>
    <col min="15386" max="15386" width="9" style="6" bestFit="1" customWidth="1"/>
    <col min="15387" max="15387" width="10" style="6" bestFit="1" customWidth="1"/>
    <col min="15388" max="15388" width="6.33203125" style="6" bestFit="1" customWidth="1"/>
    <col min="15389" max="15390" width="6.5546875" style="6" bestFit="1" customWidth="1"/>
    <col min="15391" max="15391" width="6.33203125" style="6" bestFit="1" customWidth="1"/>
    <col min="15392" max="15393" width="7" style="6" bestFit="1" customWidth="1"/>
    <col min="15394" max="15395" width="7" style="6" customWidth="1"/>
    <col min="15396" max="15396" width="16.33203125" style="6" bestFit="1" customWidth="1"/>
    <col min="15397" max="15398" width="7" style="6" bestFit="1" customWidth="1"/>
    <col min="15399" max="15399" width="6.5546875" style="6" bestFit="1" customWidth="1"/>
    <col min="15400" max="15400" width="9.6640625" style="6" bestFit="1" customWidth="1"/>
    <col min="15401" max="15403" width="6.5546875" style="6" bestFit="1" customWidth="1"/>
    <col min="15404" max="15405" width="6.109375" style="6" bestFit="1" customWidth="1"/>
    <col min="15406" max="15406" width="5.33203125" style="6" bestFit="1" customWidth="1"/>
    <col min="15407" max="15407" width="6.109375" style="6" bestFit="1" customWidth="1"/>
    <col min="15408" max="15408" width="7.44140625" style="6" bestFit="1" customWidth="1"/>
    <col min="15409" max="15409" width="8.6640625" style="6" bestFit="1" customWidth="1"/>
    <col min="15410" max="15411" width="8.6640625" style="6" customWidth="1"/>
    <col min="15412" max="15412" width="16.33203125" style="6" bestFit="1" customWidth="1"/>
    <col min="15413" max="15413" width="8.6640625" style="6" customWidth="1"/>
    <col min="15414" max="15414" width="8.33203125" style="6" bestFit="1" customWidth="1"/>
    <col min="15415" max="15416" width="9.6640625" style="6" bestFit="1" customWidth="1"/>
    <col min="15417" max="15417" width="6.109375" style="6" bestFit="1" customWidth="1"/>
    <col min="15418" max="15419" width="7.6640625" style="6" bestFit="1" customWidth="1"/>
    <col min="15420" max="15420" width="8.109375" style="6" bestFit="1" customWidth="1"/>
    <col min="15421" max="15421" width="7.6640625" style="6" bestFit="1" customWidth="1"/>
    <col min="15422" max="15422" width="8.109375" style="6" bestFit="1" customWidth="1"/>
    <col min="15423" max="15423" width="6.5546875" style="6" bestFit="1" customWidth="1"/>
    <col min="15424" max="15424" width="5.33203125" style="6" bestFit="1" customWidth="1"/>
    <col min="15425" max="15425" width="8" style="6" bestFit="1" customWidth="1"/>
    <col min="15426" max="15427" width="5.33203125" style="6" customWidth="1"/>
    <col min="15428" max="15428" width="16.33203125" style="6" bestFit="1" customWidth="1"/>
    <col min="15429" max="15429" width="8" style="6" bestFit="1" customWidth="1"/>
    <col min="15430" max="15430" width="6.44140625" style="6" bestFit="1" customWidth="1"/>
    <col min="15431" max="15431" width="5.33203125" style="6" bestFit="1" customWidth="1"/>
    <col min="15432" max="15432" width="8.44140625" style="6" bestFit="1" customWidth="1"/>
    <col min="15433" max="15433" width="6.109375" style="6" bestFit="1" customWidth="1"/>
    <col min="15434" max="15434" width="6.5546875" style="6" bestFit="1" customWidth="1"/>
    <col min="15435" max="15435" width="6.88671875" style="6" bestFit="1" customWidth="1"/>
    <col min="15436" max="15436" width="6.5546875" style="6" customWidth="1"/>
    <col min="15437" max="15437" width="6.5546875" style="6" bestFit="1" customWidth="1"/>
    <col min="15438" max="15438" width="5.44140625" style="6" bestFit="1" customWidth="1"/>
    <col min="15439" max="15439" width="5.88671875" style="6" bestFit="1" customWidth="1"/>
    <col min="15440" max="15440" width="5.33203125" style="6" bestFit="1" customWidth="1"/>
    <col min="15441" max="15441" width="8.6640625" style="6" bestFit="1" customWidth="1"/>
    <col min="15442" max="15442" width="8.6640625" style="6" customWidth="1"/>
    <col min="15443" max="15443" width="11.44140625" style="6"/>
    <col min="15444" max="15444" width="16.33203125" style="6" bestFit="1" customWidth="1"/>
    <col min="15445" max="15445" width="9.6640625" style="6" bestFit="1" customWidth="1"/>
    <col min="15446" max="15446" width="6.109375" style="6" bestFit="1" customWidth="1"/>
    <col min="15447" max="15447" width="8.6640625" style="6" bestFit="1" customWidth="1"/>
    <col min="15448" max="15448" width="9.6640625" style="6" bestFit="1" customWidth="1"/>
    <col min="15449" max="15449" width="6.109375" style="6" bestFit="1" customWidth="1"/>
    <col min="15450" max="15450" width="8.6640625" style="6" bestFit="1" customWidth="1"/>
    <col min="15451" max="15451" width="9.6640625" style="6" bestFit="1" customWidth="1"/>
    <col min="15452" max="15452" width="6.6640625" style="6" bestFit="1" customWidth="1"/>
    <col min="15453" max="15453" width="8.6640625" style="6" bestFit="1" customWidth="1"/>
    <col min="15454" max="15454" width="9.6640625" style="6" bestFit="1" customWidth="1"/>
    <col min="15455" max="15457" width="5.88671875" style="6" bestFit="1" customWidth="1"/>
    <col min="15458" max="15459" width="5.88671875" style="6" customWidth="1"/>
    <col min="15460" max="15460" width="16.33203125" style="6" bestFit="1" customWidth="1"/>
    <col min="15461" max="15461" width="5.88671875" style="6" bestFit="1" customWidth="1"/>
    <col min="15462" max="15465" width="6.5546875" style="6" bestFit="1" customWidth="1"/>
    <col min="15466" max="15466" width="6.109375" style="6" bestFit="1" customWidth="1"/>
    <col min="15467" max="15467" width="7.33203125" style="6" bestFit="1" customWidth="1"/>
    <col min="15468" max="15468" width="6.109375" style="6" bestFit="1" customWidth="1"/>
    <col min="15469" max="15469" width="7.5546875" style="6" bestFit="1" customWidth="1"/>
    <col min="15470" max="15470" width="7.33203125" style="6" bestFit="1" customWidth="1"/>
    <col min="15471" max="15471" width="7" style="6" bestFit="1" customWidth="1"/>
    <col min="15472" max="15472" width="4.6640625" style="6" bestFit="1" customWidth="1"/>
    <col min="15473" max="15473" width="7.6640625" style="6" bestFit="1" customWidth="1"/>
    <col min="15474" max="15474" width="8.5546875" style="6" bestFit="1" customWidth="1"/>
    <col min="15475" max="15475" width="4.6640625" style="6" bestFit="1" customWidth="1"/>
    <col min="15476" max="15476" width="7.6640625" style="6" bestFit="1" customWidth="1"/>
    <col min="15477" max="15477" width="8.5546875" style="6" bestFit="1" customWidth="1"/>
    <col min="15478" max="15478" width="4.6640625" style="6" bestFit="1" customWidth="1"/>
    <col min="15479" max="15479" width="7.6640625" style="6" bestFit="1" customWidth="1"/>
    <col min="15480" max="15480" width="8.5546875" style="6" bestFit="1" customWidth="1"/>
    <col min="15481" max="15481" width="4.6640625" style="6" bestFit="1" customWidth="1"/>
    <col min="15482" max="15482" width="7.6640625" style="6" bestFit="1" customWidth="1"/>
    <col min="15483" max="15483" width="11.44140625" style="6"/>
    <col min="15484" max="15487" width="5.5546875" style="6" bestFit="1" customWidth="1"/>
    <col min="15488" max="15491" width="5.88671875" style="6" bestFit="1" customWidth="1"/>
    <col min="15492" max="15495" width="5.6640625" style="6" bestFit="1" customWidth="1"/>
    <col min="15496" max="15496" width="5.33203125" style="6" bestFit="1" customWidth="1"/>
    <col min="15497" max="15497" width="6.109375" style="6" bestFit="1" customWidth="1"/>
    <col min="15498" max="15498" width="4.109375" style="6" bestFit="1" customWidth="1"/>
    <col min="15499" max="15531" width="11.44140625" style="6"/>
    <col min="15532" max="15535" width="5.33203125" style="6" bestFit="1" customWidth="1"/>
    <col min="15536" max="15539" width="5.5546875" style="6" bestFit="1" customWidth="1"/>
    <col min="15540" max="15543" width="5.44140625" style="6" bestFit="1" customWidth="1"/>
    <col min="15544" max="15593" width="11.44140625" style="6"/>
    <col min="15594" max="15594" width="16.33203125" style="6" bestFit="1" customWidth="1"/>
    <col min="15595" max="15595" width="12.5546875" style="6" bestFit="1" customWidth="1"/>
    <col min="15596" max="15596" width="26.44140625" style="6" bestFit="1" customWidth="1"/>
    <col min="15597" max="15597" width="18.5546875" style="6" bestFit="1" customWidth="1"/>
    <col min="15598" max="15598" width="18.5546875" style="6" customWidth="1"/>
    <col min="15599" max="15599" width="6.6640625" style="6" bestFit="1" customWidth="1"/>
    <col min="15600" max="15600" width="5" style="6" bestFit="1" customWidth="1"/>
    <col min="15601" max="15601" width="7" style="6" bestFit="1" customWidth="1"/>
    <col min="15602" max="15602" width="6.44140625" style="6" bestFit="1" customWidth="1"/>
    <col min="15603" max="15603" width="6.109375" style="6" bestFit="1" customWidth="1"/>
    <col min="15604" max="15604" width="6.5546875" style="6" bestFit="1" customWidth="1"/>
    <col min="15605" max="15605" width="7" style="6" bestFit="1" customWidth="1"/>
    <col min="15606" max="15606" width="9.109375" style="6" bestFit="1" customWidth="1"/>
    <col min="15607" max="15607" width="8.6640625" style="6" bestFit="1" customWidth="1"/>
    <col min="15608" max="15608" width="6.88671875" style="6" bestFit="1" customWidth="1"/>
    <col min="15609" max="15609" width="7.33203125" style="6" bestFit="1" customWidth="1"/>
    <col min="15610" max="15610" width="6.109375" style="6" bestFit="1" customWidth="1"/>
    <col min="15611" max="15611" width="5.33203125" style="6" bestFit="1" customWidth="1"/>
    <col min="15612" max="15612" width="8.33203125" style="6" bestFit="1" customWidth="1"/>
    <col min="15613" max="15613" width="7.88671875" style="6" bestFit="1" customWidth="1"/>
    <col min="15614" max="15614" width="5.88671875" style="6" bestFit="1" customWidth="1"/>
    <col min="15615" max="15615" width="7.88671875" style="6" bestFit="1" customWidth="1"/>
    <col min="15616" max="15616" width="7.44140625" style="6" bestFit="1" customWidth="1"/>
    <col min="15617" max="15617" width="8.5546875" style="6" bestFit="1" customWidth="1"/>
    <col min="15618" max="15619" width="8.5546875" style="6" customWidth="1"/>
    <col min="15620" max="15620" width="16.33203125" style="6" bestFit="1" customWidth="1"/>
    <col min="15621" max="15622" width="8.109375" style="6" bestFit="1" customWidth="1"/>
    <col min="15623" max="15623" width="6.5546875" style="6" bestFit="1" customWidth="1"/>
    <col min="15624" max="15624" width="7.5546875" style="6" bestFit="1" customWidth="1"/>
    <col min="15625" max="15625" width="7.33203125" style="6" bestFit="1" customWidth="1"/>
    <col min="15626" max="15626" width="5.33203125" style="6" bestFit="1" customWidth="1"/>
    <col min="15627" max="15627" width="5.5546875" style="6" bestFit="1" customWidth="1"/>
    <col min="15628" max="15629" width="5.44140625" style="6" bestFit="1" customWidth="1"/>
    <col min="15630" max="15630" width="9" style="6" bestFit="1" customWidth="1"/>
    <col min="15631" max="15631" width="10" style="6" bestFit="1" customWidth="1"/>
    <col min="15632" max="15632" width="6.109375" style="6" bestFit="1" customWidth="1"/>
    <col min="15633" max="15633" width="9" style="6" bestFit="1" customWidth="1"/>
    <col min="15634" max="15635" width="9" style="6" customWidth="1"/>
    <col min="15636" max="15636" width="16.33203125" style="6" bestFit="1" customWidth="1"/>
    <col min="15637" max="15637" width="10" style="6" bestFit="1" customWidth="1"/>
    <col min="15638" max="15638" width="5.44140625" style="6" bestFit="1" customWidth="1"/>
    <col min="15639" max="15639" width="9" style="6" bestFit="1" customWidth="1"/>
    <col min="15640" max="15640" width="10" style="6" bestFit="1" customWidth="1"/>
    <col min="15641" max="15641" width="5.44140625" style="6" bestFit="1" customWidth="1"/>
    <col min="15642" max="15642" width="9" style="6" bestFit="1" customWidth="1"/>
    <col min="15643" max="15643" width="10" style="6" bestFit="1" customWidth="1"/>
    <col min="15644" max="15644" width="6.33203125" style="6" bestFit="1" customWidth="1"/>
    <col min="15645" max="15646" width="6.5546875" style="6" bestFit="1" customWidth="1"/>
    <col min="15647" max="15647" width="6.33203125" style="6" bestFit="1" customWidth="1"/>
    <col min="15648" max="15649" width="7" style="6" bestFit="1" customWidth="1"/>
    <col min="15650" max="15651" width="7" style="6" customWidth="1"/>
    <col min="15652" max="15652" width="16.33203125" style="6" bestFit="1" customWidth="1"/>
    <col min="15653" max="15654" width="7" style="6" bestFit="1" customWidth="1"/>
    <col min="15655" max="15655" width="6.5546875" style="6" bestFit="1" customWidth="1"/>
    <col min="15656" max="15656" width="9.6640625" style="6" bestFit="1" customWidth="1"/>
    <col min="15657" max="15659" width="6.5546875" style="6" bestFit="1" customWidth="1"/>
    <col min="15660" max="15661" width="6.109375" style="6" bestFit="1" customWidth="1"/>
    <col min="15662" max="15662" width="5.33203125" style="6" bestFit="1" customWidth="1"/>
    <col min="15663" max="15663" width="6.109375" style="6" bestFit="1" customWidth="1"/>
    <col min="15664" max="15664" width="7.44140625" style="6" bestFit="1" customWidth="1"/>
    <col min="15665" max="15665" width="8.6640625" style="6" bestFit="1" customWidth="1"/>
    <col min="15666" max="15667" width="8.6640625" style="6" customWidth="1"/>
    <col min="15668" max="15668" width="16.33203125" style="6" bestFit="1" customWidth="1"/>
    <col min="15669" max="15669" width="8.6640625" style="6" customWidth="1"/>
    <col min="15670" max="15670" width="8.33203125" style="6" bestFit="1" customWidth="1"/>
    <col min="15671" max="15672" width="9.6640625" style="6" bestFit="1" customWidth="1"/>
    <col min="15673" max="15673" width="6.109375" style="6" bestFit="1" customWidth="1"/>
    <col min="15674" max="15675" width="7.6640625" style="6" bestFit="1" customWidth="1"/>
    <col min="15676" max="15676" width="8.109375" style="6" bestFit="1" customWidth="1"/>
    <col min="15677" max="15677" width="7.6640625" style="6" bestFit="1" customWidth="1"/>
    <col min="15678" max="15678" width="8.109375" style="6" bestFit="1" customWidth="1"/>
    <col min="15679" max="15679" width="6.5546875" style="6" bestFit="1" customWidth="1"/>
    <col min="15680" max="15680" width="5.33203125" style="6" bestFit="1" customWidth="1"/>
    <col min="15681" max="15681" width="8" style="6" bestFit="1" customWidth="1"/>
    <col min="15682" max="15683" width="5.33203125" style="6" customWidth="1"/>
    <col min="15684" max="15684" width="16.33203125" style="6" bestFit="1" customWidth="1"/>
    <col min="15685" max="15685" width="8" style="6" bestFit="1" customWidth="1"/>
    <col min="15686" max="15686" width="6.44140625" style="6" bestFit="1" customWidth="1"/>
    <col min="15687" max="15687" width="5.33203125" style="6" bestFit="1" customWidth="1"/>
    <col min="15688" max="15688" width="8.44140625" style="6" bestFit="1" customWidth="1"/>
    <col min="15689" max="15689" width="6.109375" style="6" bestFit="1" customWidth="1"/>
    <col min="15690" max="15690" width="6.5546875" style="6" bestFit="1" customWidth="1"/>
    <col min="15691" max="15691" width="6.88671875" style="6" bestFit="1" customWidth="1"/>
    <col min="15692" max="15692" width="6.5546875" style="6" customWidth="1"/>
    <col min="15693" max="15693" width="6.5546875" style="6" bestFit="1" customWidth="1"/>
    <col min="15694" max="15694" width="5.44140625" style="6" bestFit="1" customWidth="1"/>
    <col min="15695" max="15695" width="5.88671875" style="6" bestFit="1" customWidth="1"/>
    <col min="15696" max="15696" width="5.33203125" style="6" bestFit="1" customWidth="1"/>
    <col min="15697" max="15697" width="8.6640625" style="6" bestFit="1" customWidth="1"/>
    <col min="15698" max="15698" width="8.6640625" style="6" customWidth="1"/>
    <col min="15699" max="15699" width="11.44140625" style="6"/>
    <col min="15700" max="15700" width="16.33203125" style="6" bestFit="1" customWidth="1"/>
    <col min="15701" max="15701" width="9.6640625" style="6" bestFit="1" customWidth="1"/>
    <col min="15702" max="15702" width="6.109375" style="6" bestFit="1" customWidth="1"/>
    <col min="15703" max="15703" width="8.6640625" style="6" bestFit="1" customWidth="1"/>
    <col min="15704" max="15704" width="9.6640625" style="6" bestFit="1" customWidth="1"/>
    <col min="15705" max="15705" width="6.109375" style="6" bestFit="1" customWidth="1"/>
    <col min="15706" max="15706" width="8.6640625" style="6" bestFit="1" customWidth="1"/>
    <col min="15707" max="15707" width="9.6640625" style="6" bestFit="1" customWidth="1"/>
    <col min="15708" max="15708" width="6.6640625" style="6" bestFit="1" customWidth="1"/>
    <col min="15709" max="15709" width="8.6640625" style="6" bestFit="1" customWidth="1"/>
    <col min="15710" max="15710" width="9.6640625" style="6" bestFit="1" customWidth="1"/>
    <col min="15711" max="15713" width="5.88671875" style="6" bestFit="1" customWidth="1"/>
    <col min="15714" max="15715" width="5.88671875" style="6" customWidth="1"/>
    <col min="15716" max="15716" width="16.33203125" style="6" bestFit="1" customWidth="1"/>
    <col min="15717" max="15717" width="5.88671875" style="6" bestFit="1" customWidth="1"/>
    <col min="15718" max="15721" width="6.5546875" style="6" bestFit="1" customWidth="1"/>
    <col min="15722" max="15722" width="6.109375" style="6" bestFit="1" customWidth="1"/>
    <col min="15723" max="15723" width="7.33203125" style="6" bestFit="1" customWidth="1"/>
    <col min="15724" max="15724" width="6.109375" style="6" bestFit="1" customWidth="1"/>
    <col min="15725" max="15725" width="7.5546875" style="6" bestFit="1" customWidth="1"/>
    <col min="15726" max="15726" width="7.33203125" style="6" bestFit="1" customWidth="1"/>
    <col min="15727" max="15727" width="7" style="6" bestFit="1" customWidth="1"/>
    <col min="15728" max="15728" width="4.6640625" style="6" bestFit="1" customWidth="1"/>
    <col min="15729" max="15729" width="7.6640625" style="6" bestFit="1" customWidth="1"/>
    <col min="15730" max="15730" width="8.5546875" style="6" bestFit="1" customWidth="1"/>
    <col min="15731" max="15731" width="4.6640625" style="6" bestFit="1" customWidth="1"/>
    <col min="15732" max="15732" width="7.6640625" style="6" bestFit="1" customWidth="1"/>
    <col min="15733" max="15733" width="8.5546875" style="6" bestFit="1" customWidth="1"/>
    <col min="15734" max="15734" width="4.6640625" style="6" bestFit="1" customWidth="1"/>
    <col min="15735" max="15735" width="7.6640625" style="6" bestFit="1" customWidth="1"/>
    <col min="15736" max="15736" width="8.5546875" style="6" bestFit="1" customWidth="1"/>
    <col min="15737" max="15737" width="4.6640625" style="6" bestFit="1" customWidth="1"/>
    <col min="15738" max="15738" width="7.6640625" style="6" bestFit="1" customWidth="1"/>
    <col min="15739" max="15739" width="11.44140625" style="6"/>
    <col min="15740" max="15743" width="5.5546875" style="6" bestFit="1" customWidth="1"/>
    <col min="15744" max="15747" width="5.88671875" style="6" bestFit="1" customWidth="1"/>
    <col min="15748" max="15751" width="5.6640625" style="6" bestFit="1" customWidth="1"/>
    <col min="15752" max="15752" width="5.33203125" style="6" bestFit="1" customWidth="1"/>
    <col min="15753" max="15753" width="6.109375" style="6" bestFit="1" customWidth="1"/>
    <col min="15754" max="15754" width="4.109375" style="6" bestFit="1" customWidth="1"/>
    <col min="15755" max="15787" width="11.44140625" style="6"/>
    <col min="15788" max="15791" width="5.33203125" style="6" bestFit="1" customWidth="1"/>
    <col min="15792" max="15795" width="5.5546875" style="6" bestFit="1" customWidth="1"/>
    <col min="15796" max="15799" width="5.44140625" style="6" bestFit="1" customWidth="1"/>
    <col min="15800" max="15849" width="11.44140625" style="6"/>
    <col min="15850" max="15850" width="16.33203125" style="6" bestFit="1" customWidth="1"/>
    <col min="15851" max="15851" width="12.5546875" style="6" bestFit="1" customWidth="1"/>
    <col min="15852" max="15852" width="26.44140625" style="6" bestFit="1" customWidth="1"/>
    <col min="15853" max="15853" width="18.5546875" style="6" bestFit="1" customWidth="1"/>
    <col min="15854" max="15854" width="18.5546875" style="6" customWidth="1"/>
    <col min="15855" max="15855" width="6.6640625" style="6" bestFit="1" customWidth="1"/>
    <col min="15856" max="15856" width="5" style="6" bestFit="1" customWidth="1"/>
    <col min="15857" max="15857" width="7" style="6" bestFit="1" customWidth="1"/>
    <col min="15858" max="15858" width="6.44140625" style="6" bestFit="1" customWidth="1"/>
    <col min="15859" max="15859" width="6.109375" style="6" bestFit="1" customWidth="1"/>
    <col min="15860" max="15860" width="6.5546875" style="6" bestFit="1" customWidth="1"/>
    <col min="15861" max="15861" width="7" style="6" bestFit="1" customWidth="1"/>
    <col min="15862" max="15862" width="9.109375" style="6" bestFit="1" customWidth="1"/>
    <col min="15863" max="15863" width="8.6640625" style="6" bestFit="1" customWidth="1"/>
    <col min="15864" max="15864" width="6.88671875" style="6" bestFit="1" customWidth="1"/>
    <col min="15865" max="15865" width="7.33203125" style="6" bestFit="1" customWidth="1"/>
    <col min="15866" max="15866" width="6.109375" style="6" bestFit="1" customWidth="1"/>
    <col min="15867" max="15867" width="5.33203125" style="6" bestFit="1" customWidth="1"/>
    <col min="15868" max="15868" width="8.33203125" style="6" bestFit="1" customWidth="1"/>
    <col min="15869" max="15869" width="7.88671875" style="6" bestFit="1" customWidth="1"/>
    <col min="15870" max="15870" width="5.88671875" style="6" bestFit="1" customWidth="1"/>
    <col min="15871" max="15871" width="7.88671875" style="6" bestFit="1" customWidth="1"/>
    <col min="15872" max="15872" width="7.44140625" style="6" bestFit="1" customWidth="1"/>
    <col min="15873" max="15873" width="8.5546875" style="6" bestFit="1" customWidth="1"/>
    <col min="15874" max="15875" width="8.5546875" style="6" customWidth="1"/>
    <col min="15876" max="15876" width="16.33203125" style="6" bestFit="1" customWidth="1"/>
    <col min="15877" max="15878" width="8.109375" style="6" bestFit="1" customWidth="1"/>
    <col min="15879" max="15879" width="6.5546875" style="6" bestFit="1" customWidth="1"/>
    <col min="15880" max="15880" width="7.5546875" style="6" bestFit="1" customWidth="1"/>
    <col min="15881" max="15881" width="7.33203125" style="6" bestFit="1" customWidth="1"/>
    <col min="15882" max="15882" width="5.33203125" style="6" bestFit="1" customWidth="1"/>
    <col min="15883" max="15883" width="5.5546875" style="6" bestFit="1" customWidth="1"/>
    <col min="15884" max="15885" width="5.44140625" style="6" bestFit="1" customWidth="1"/>
    <col min="15886" max="15886" width="9" style="6" bestFit="1" customWidth="1"/>
    <col min="15887" max="15887" width="10" style="6" bestFit="1" customWidth="1"/>
    <col min="15888" max="15888" width="6.109375" style="6" bestFit="1" customWidth="1"/>
    <col min="15889" max="15889" width="9" style="6" bestFit="1" customWidth="1"/>
    <col min="15890" max="15891" width="9" style="6" customWidth="1"/>
    <col min="15892" max="15892" width="16.33203125" style="6" bestFit="1" customWidth="1"/>
    <col min="15893" max="15893" width="10" style="6" bestFit="1" customWidth="1"/>
    <col min="15894" max="15894" width="5.44140625" style="6" bestFit="1" customWidth="1"/>
    <col min="15895" max="15895" width="9" style="6" bestFit="1" customWidth="1"/>
    <col min="15896" max="15896" width="10" style="6" bestFit="1" customWidth="1"/>
    <col min="15897" max="15897" width="5.44140625" style="6" bestFit="1" customWidth="1"/>
    <col min="15898" max="15898" width="9" style="6" bestFit="1" customWidth="1"/>
    <col min="15899" max="15899" width="10" style="6" bestFit="1" customWidth="1"/>
    <col min="15900" max="15900" width="6.33203125" style="6" bestFit="1" customWidth="1"/>
    <col min="15901" max="15902" width="6.5546875" style="6" bestFit="1" customWidth="1"/>
    <col min="15903" max="15903" width="6.33203125" style="6" bestFit="1" customWidth="1"/>
    <col min="15904" max="15905" width="7" style="6" bestFit="1" customWidth="1"/>
    <col min="15906" max="15907" width="7" style="6" customWidth="1"/>
    <col min="15908" max="15908" width="16.33203125" style="6" bestFit="1" customWidth="1"/>
    <col min="15909" max="15910" width="7" style="6" bestFit="1" customWidth="1"/>
    <col min="15911" max="15911" width="6.5546875" style="6" bestFit="1" customWidth="1"/>
    <col min="15912" max="15912" width="9.6640625" style="6" bestFit="1" customWidth="1"/>
    <col min="15913" max="15915" width="6.5546875" style="6" bestFit="1" customWidth="1"/>
    <col min="15916" max="15917" width="6.109375" style="6" bestFit="1" customWidth="1"/>
    <col min="15918" max="15918" width="5.33203125" style="6" bestFit="1" customWidth="1"/>
    <col min="15919" max="15919" width="6.109375" style="6" bestFit="1" customWidth="1"/>
    <col min="15920" max="15920" width="7.44140625" style="6" bestFit="1" customWidth="1"/>
    <col min="15921" max="15921" width="8.6640625" style="6" bestFit="1" customWidth="1"/>
    <col min="15922" max="15923" width="8.6640625" style="6" customWidth="1"/>
    <col min="15924" max="15924" width="16.33203125" style="6" bestFit="1" customWidth="1"/>
    <col min="15925" max="15925" width="8.6640625" style="6" customWidth="1"/>
    <col min="15926" max="15926" width="8.33203125" style="6" bestFit="1" customWidth="1"/>
    <col min="15927" max="15928" width="9.6640625" style="6" bestFit="1" customWidth="1"/>
    <col min="15929" max="15929" width="6.109375" style="6" bestFit="1" customWidth="1"/>
    <col min="15930" max="15931" width="7.6640625" style="6" bestFit="1" customWidth="1"/>
    <col min="15932" max="15932" width="8.109375" style="6" bestFit="1" customWidth="1"/>
    <col min="15933" max="15933" width="7.6640625" style="6" bestFit="1" customWidth="1"/>
    <col min="15934" max="15934" width="8.109375" style="6" bestFit="1" customWidth="1"/>
    <col min="15935" max="15935" width="6.5546875" style="6" bestFit="1" customWidth="1"/>
    <col min="15936" max="15936" width="5.33203125" style="6" bestFit="1" customWidth="1"/>
    <col min="15937" max="15937" width="8" style="6" bestFit="1" customWidth="1"/>
    <col min="15938" max="15939" width="5.33203125" style="6" customWidth="1"/>
    <col min="15940" max="15940" width="16.33203125" style="6" bestFit="1" customWidth="1"/>
    <col min="15941" max="15941" width="8" style="6" bestFit="1" customWidth="1"/>
    <col min="15942" max="15942" width="6.44140625" style="6" bestFit="1" customWidth="1"/>
    <col min="15943" max="15943" width="5.33203125" style="6" bestFit="1" customWidth="1"/>
    <col min="15944" max="15944" width="8.44140625" style="6" bestFit="1" customWidth="1"/>
    <col min="15945" max="15945" width="6.109375" style="6" bestFit="1" customWidth="1"/>
    <col min="15946" max="15946" width="6.5546875" style="6" bestFit="1" customWidth="1"/>
    <col min="15947" max="15947" width="6.88671875" style="6" bestFit="1" customWidth="1"/>
    <col min="15948" max="15948" width="6.5546875" style="6" customWidth="1"/>
    <col min="15949" max="15949" width="6.5546875" style="6" bestFit="1" customWidth="1"/>
    <col min="15950" max="15950" width="5.44140625" style="6" bestFit="1" customWidth="1"/>
    <col min="15951" max="15951" width="5.88671875" style="6" bestFit="1" customWidth="1"/>
    <col min="15952" max="15952" width="5.33203125" style="6" bestFit="1" customWidth="1"/>
    <col min="15953" max="15953" width="8.6640625" style="6" bestFit="1" customWidth="1"/>
    <col min="15954" max="15954" width="8.6640625" style="6" customWidth="1"/>
    <col min="15955" max="15955" width="11.44140625" style="6"/>
    <col min="15956" max="15956" width="16.33203125" style="6" bestFit="1" customWidth="1"/>
    <col min="15957" max="15957" width="9.6640625" style="6" bestFit="1" customWidth="1"/>
    <col min="15958" max="15958" width="6.109375" style="6" bestFit="1" customWidth="1"/>
    <col min="15959" max="15959" width="8.6640625" style="6" bestFit="1" customWidth="1"/>
    <col min="15960" max="15960" width="9.6640625" style="6" bestFit="1" customWidth="1"/>
    <col min="15961" max="15961" width="6.109375" style="6" bestFit="1" customWidth="1"/>
    <col min="15962" max="15962" width="8.6640625" style="6" bestFit="1" customWidth="1"/>
    <col min="15963" max="15963" width="9.6640625" style="6" bestFit="1" customWidth="1"/>
    <col min="15964" max="15964" width="6.6640625" style="6" bestFit="1" customWidth="1"/>
    <col min="15965" max="15965" width="8.6640625" style="6" bestFit="1" customWidth="1"/>
    <col min="15966" max="15966" width="9.6640625" style="6" bestFit="1" customWidth="1"/>
    <col min="15967" max="15969" width="5.88671875" style="6" bestFit="1" customWidth="1"/>
    <col min="15970" max="15971" width="5.88671875" style="6" customWidth="1"/>
    <col min="15972" max="15972" width="16.33203125" style="6" bestFit="1" customWidth="1"/>
    <col min="15973" max="15973" width="5.88671875" style="6" bestFit="1" customWidth="1"/>
    <col min="15974" max="15977" width="6.5546875" style="6" bestFit="1" customWidth="1"/>
    <col min="15978" max="15978" width="6.109375" style="6" bestFit="1" customWidth="1"/>
    <col min="15979" max="15979" width="7.33203125" style="6" bestFit="1" customWidth="1"/>
    <col min="15980" max="15980" width="6.109375" style="6" bestFit="1" customWidth="1"/>
    <col min="15981" max="15981" width="7.5546875" style="6" bestFit="1" customWidth="1"/>
    <col min="15982" max="15982" width="7.33203125" style="6" bestFit="1" customWidth="1"/>
    <col min="15983" max="15983" width="7" style="6" bestFit="1" customWidth="1"/>
    <col min="15984" max="15984" width="4.6640625" style="6" bestFit="1" customWidth="1"/>
    <col min="15985" max="15985" width="7.6640625" style="6" bestFit="1" customWidth="1"/>
    <col min="15986" max="15986" width="8.5546875" style="6" bestFit="1" customWidth="1"/>
    <col min="15987" max="15987" width="4.6640625" style="6" bestFit="1" customWidth="1"/>
    <col min="15988" max="15988" width="7.6640625" style="6" bestFit="1" customWidth="1"/>
    <col min="15989" max="15989" width="8.5546875" style="6" bestFit="1" customWidth="1"/>
    <col min="15990" max="15990" width="4.6640625" style="6" bestFit="1" customWidth="1"/>
    <col min="15991" max="15991" width="7.6640625" style="6" bestFit="1" customWidth="1"/>
    <col min="15992" max="15992" width="8.5546875" style="6" bestFit="1" customWidth="1"/>
    <col min="15993" max="15993" width="4.6640625" style="6" bestFit="1" customWidth="1"/>
    <col min="15994" max="15994" width="7.6640625" style="6" bestFit="1" customWidth="1"/>
    <col min="15995" max="15995" width="11.44140625" style="6"/>
    <col min="15996" max="15999" width="5.5546875" style="6" bestFit="1" customWidth="1"/>
    <col min="16000" max="16003" width="5.88671875" style="6" bestFit="1" customWidth="1"/>
    <col min="16004" max="16007" width="5.6640625" style="6" bestFit="1" customWidth="1"/>
    <col min="16008" max="16008" width="5.33203125" style="6" bestFit="1" customWidth="1"/>
    <col min="16009" max="16009" width="6.109375" style="6" bestFit="1" customWidth="1"/>
    <col min="16010" max="16010" width="4.109375" style="6" bestFit="1" customWidth="1"/>
    <col min="16011" max="16043" width="11.44140625" style="6"/>
    <col min="16044" max="16047" width="5.33203125" style="6" bestFit="1" customWidth="1"/>
    <col min="16048" max="16051" width="5.5546875" style="6" bestFit="1" customWidth="1"/>
    <col min="16052" max="16055" width="5.44140625" style="6" bestFit="1" customWidth="1"/>
    <col min="16056" max="16105" width="11.44140625" style="6"/>
    <col min="16106" max="16106" width="16.33203125" style="6" bestFit="1" customWidth="1"/>
    <col min="16107" max="16107" width="12.5546875" style="6" bestFit="1" customWidth="1"/>
    <col min="16108" max="16108" width="26.44140625" style="6" bestFit="1" customWidth="1"/>
    <col min="16109" max="16109" width="18.5546875" style="6" bestFit="1" customWidth="1"/>
    <col min="16110" max="16110" width="18.5546875" style="6" customWidth="1"/>
    <col min="16111" max="16111" width="6.6640625" style="6" bestFit="1" customWidth="1"/>
    <col min="16112" max="16112" width="5" style="6" bestFit="1" customWidth="1"/>
    <col min="16113" max="16113" width="7" style="6" bestFit="1" customWidth="1"/>
    <col min="16114" max="16114" width="6.44140625" style="6" bestFit="1" customWidth="1"/>
    <col min="16115" max="16115" width="6.109375" style="6" bestFit="1" customWidth="1"/>
    <col min="16116" max="16116" width="6.5546875" style="6" bestFit="1" customWidth="1"/>
    <col min="16117" max="16117" width="7" style="6" bestFit="1" customWidth="1"/>
    <col min="16118" max="16118" width="9.109375" style="6" bestFit="1" customWidth="1"/>
    <col min="16119" max="16119" width="8.6640625" style="6" bestFit="1" customWidth="1"/>
    <col min="16120" max="16120" width="6.88671875" style="6" bestFit="1" customWidth="1"/>
    <col min="16121" max="16121" width="7.33203125" style="6" bestFit="1" customWidth="1"/>
    <col min="16122" max="16122" width="6.109375" style="6" bestFit="1" customWidth="1"/>
    <col min="16123" max="16123" width="5.33203125" style="6" bestFit="1" customWidth="1"/>
    <col min="16124" max="16124" width="8.33203125" style="6" bestFit="1" customWidth="1"/>
    <col min="16125" max="16125" width="7.88671875" style="6" bestFit="1" customWidth="1"/>
    <col min="16126" max="16126" width="5.88671875" style="6" bestFit="1" customWidth="1"/>
    <col min="16127" max="16127" width="7.88671875" style="6" bestFit="1" customWidth="1"/>
    <col min="16128" max="16128" width="7.44140625" style="6" bestFit="1" customWidth="1"/>
    <col min="16129" max="16129" width="8.5546875" style="6" bestFit="1" customWidth="1"/>
    <col min="16130" max="16131" width="8.5546875" style="6" customWidth="1"/>
    <col min="16132" max="16132" width="16.33203125" style="6" bestFit="1" customWidth="1"/>
    <col min="16133" max="16134" width="8.109375" style="6" bestFit="1" customWidth="1"/>
    <col min="16135" max="16135" width="6.5546875" style="6" bestFit="1" customWidth="1"/>
    <col min="16136" max="16136" width="7.5546875" style="6" bestFit="1" customWidth="1"/>
    <col min="16137" max="16137" width="7.33203125" style="6" bestFit="1" customWidth="1"/>
    <col min="16138" max="16138" width="5.33203125" style="6" bestFit="1" customWidth="1"/>
    <col min="16139" max="16139" width="5.5546875" style="6" bestFit="1" customWidth="1"/>
    <col min="16140" max="16141" width="5.44140625" style="6" bestFit="1" customWidth="1"/>
    <col min="16142" max="16142" width="9" style="6" bestFit="1" customWidth="1"/>
    <col min="16143" max="16143" width="10" style="6" bestFit="1" customWidth="1"/>
    <col min="16144" max="16144" width="6.109375" style="6" bestFit="1" customWidth="1"/>
    <col min="16145" max="16145" width="9" style="6" bestFit="1" customWidth="1"/>
    <col min="16146" max="16147" width="9" style="6" customWidth="1"/>
    <col min="16148" max="16148" width="16.33203125" style="6" bestFit="1" customWidth="1"/>
    <col min="16149" max="16149" width="10" style="6" bestFit="1" customWidth="1"/>
    <col min="16150" max="16150" width="5.44140625" style="6" bestFit="1" customWidth="1"/>
    <col min="16151" max="16151" width="9" style="6" bestFit="1" customWidth="1"/>
    <col min="16152" max="16152" width="10" style="6" bestFit="1" customWidth="1"/>
    <col min="16153" max="16153" width="5.44140625" style="6" bestFit="1" customWidth="1"/>
    <col min="16154" max="16154" width="9" style="6" bestFit="1" customWidth="1"/>
    <col min="16155" max="16155" width="10" style="6" bestFit="1" customWidth="1"/>
    <col min="16156" max="16156" width="6.33203125" style="6" bestFit="1" customWidth="1"/>
    <col min="16157" max="16158" width="6.5546875" style="6" bestFit="1" customWidth="1"/>
    <col min="16159" max="16159" width="6.33203125" style="6" bestFit="1" customWidth="1"/>
    <col min="16160" max="16161" width="7" style="6" bestFit="1" customWidth="1"/>
    <col min="16162" max="16163" width="7" style="6" customWidth="1"/>
    <col min="16164" max="16164" width="16.33203125" style="6" bestFit="1" customWidth="1"/>
    <col min="16165" max="16166" width="7" style="6" bestFit="1" customWidth="1"/>
    <col min="16167" max="16167" width="6.5546875" style="6" bestFit="1" customWidth="1"/>
    <col min="16168" max="16168" width="9.6640625" style="6" bestFit="1" customWidth="1"/>
    <col min="16169" max="16171" width="6.5546875" style="6" bestFit="1" customWidth="1"/>
    <col min="16172" max="16173" width="6.109375" style="6" bestFit="1" customWidth="1"/>
    <col min="16174" max="16174" width="5.33203125" style="6" bestFit="1" customWidth="1"/>
    <col min="16175" max="16175" width="6.109375" style="6" bestFit="1" customWidth="1"/>
    <col min="16176" max="16176" width="7.44140625" style="6" bestFit="1" customWidth="1"/>
    <col min="16177" max="16177" width="8.6640625" style="6" bestFit="1" customWidth="1"/>
    <col min="16178" max="16179" width="8.6640625" style="6" customWidth="1"/>
    <col min="16180" max="16180" width="16.33203125" style="6" bestFit="1" customWidth="1"/>
    <col min="16181" max="16181" width="8.6640625" style="6" customWidth="1"/>
    <col min="16182" max="16182" width="8.33203125" style="6" bestFit="1" customWidth="1"/>
    <col min="16183" max="16184" width="9.6640625" style="6" bestFit="1" customWidth="1"/>
    <col min="16185" max="16185" width="6.109375" style="6" bestFit="1" customWidth="1"/>
    <col min="16186" max="16187" width="7.6640625" style="6" bestFit="1" customWidth="1"/>
    <col min="16188" max="16188" width="8.109375" style="6" bestFit="1" customWidth="1"/>
    <col min="16189" max="16189" width="7.6640625" style="6" bestFit="1" customWidth="1"/>
    <col min="16190" max="16190" width="8.109375" style="6" bestFit="1" customWidth="1"/>
    <col min="16191" max="16191" width="6.5546875" style="6" bestFit="1" customWidth="1"/>
    <col min="16192" max="16192" width="5.33203125" style="6" bestFit="1" customWidth="1"/>
    <col min="16193" max="16193" width="8" style="6" bestFit="1" customWidth="1"/>
    <col min="16194" max="16195" width="5.33203125" style="6" customWidth="1"/>
    <col min="16196" max="16196" width="16.33203125" style="6" bestFit="1" customWidth="1"/>
    <col min="16197" max="16197" width="8" style="6" bestFit="1" customWidth="1"/>
    <col min="16198" max="16198" width="6.44140625" style="6" bestFit="1" customWidth="1"/>
    <col min="16199" max="16199" width="5.33203125" style="6" bestFit="1" customWidth="1"/>
    <col min="16200" max="16200" width="8.44140625" style="6" bestFit="1" customWidth="1"/>
    <col min="16201" max="16201" width="6.109375" style="6" bestFit="1" customWidth="1"/>
    <col min="16202" max="16202" width="6.5546875" style="6" bestFit="1" customWidth="1"/>
    <col min="16203" max="16203" width="6.88671875" style="6" bestFit="1" customWidth="1"/>
    <col min="16204" max="16204" width="6.5546875" style="6" customWidth="1"/>
    <col min="16205" max="16205" width="6.5546875" style="6" bestFit="1" customWidth="1"/>
    <col min="16206" max="16206" width="5.44140625" style="6" bestFit="1" customWidth="1"/>
    <col min="16207" max="16207" width="5.88671875" style="6" bestFit="1" customWidth="1"/>
    <col min="16208" max="16208" width="5.33203125" style="6" bestFit="1" customWidth="1"/>
    <col min="16209" max="16209" width="8.6640625" style="6" bestFit="1" customWidth="1"/>
    <col min="16210" max="16210" width="8.6640625" style="6" customWidth="1"/>
    <col min="16211" max="16211" width="11.44140625" style="6"/>
    <col min="16212" max="16212" width="16.33203125" style="6" bestFit="1" customWidth="1"/>
    <col min="16213" max="16213" width="9.6640625" style="6" bestFit="1" customWidth="1"/>
    <col min="16214" max="16214" width="6.109375" style="6" bestFit="1" customWidth="1"/>
    <col min="16215" max="16215" width="8.6640625" style="6" bestFit="1" customWidth="1"/>
    <col min="16216" max="16216" width="9.6640625" style="6" bestFit="1" customWidth="1"/>
    <col min="16217" max="16217" width="6.109375" style="6" bestFit="1" customWidth="1"/>
    <col min="16218" max="16218" width="8.6640625" style="6" bestFit="1" customWidth="1"/>
    <col min="16219" max="16219" width="9.6640625" style="6" bestFit="1" customWidth="1"/>
    <col min="16220" max="16220" width="6.6640625" style="6" bestFit="1" customWidth="1"/>
    <col min="16221" max="16221" width="8.6640625" style="6" bestFit="1" customWidth="1"/>
    <col min="16222" max="16222" width="9.6640625" style="6" bestFit="1" customWidth="1"/>
    <col min="16223" max="16225" width="5.88671875" style="6" bestFit="1" customWidth="1"/>
    <col min="16226" max="16227" width="5.88671875" style="6" customWidth="1"/>
    <col min="16228" max="16228" width="16.33203125" style="6" bestFit="1" customWidth="1"/>
    <col min="16229" max="16229" width="5.88671875" style="6" bestFit="1" customWidth="1"/>
    <col min="16230" max="16233" width="6.5546875" style="6" bestFit="1" customWidth="1"/>
    <col min="16234" max="16234" width="6.109375" style="6" bestFit="1" customWidth="1"/>
    <col min="16235" max="16235" width="7.33203125" style="6" bestFit="1" customWidth="1"/>
    <col min="16236" max="16236" width="6.109375" style="6" bestFit="1" customWidth="1"/>
    <col min="16237" max="16237" width="7.5546875" style="6" bestFit="1" customWidth="1"/>
    <col min="16238" max="16238" width="7.33203125" style="6" bestFit="1" customWidth="1"/>
    <col min="16239" max="16239" width="7" style="6" bestFit="1" customWidth="1"/>
    <col min="16240" max="16240" width="4.6640625" style="6" bestFit="1" customWidth="1"/>
    <col min="16241" max="16241" width="7.6640625" style="6" bestFit="1" customWidth="1"/>
    <col min="16242" max="16242" width="8.5546875" style="6" bestFit="1" customWidth="1"/>
    <col min="16243" max="16243" width="4.6640625" style="6" bestFit="1" customWidth="1"/>
    <col min="16244" max="16244" width="7.6640625" style="6" bestFit="1" customWidth="1"/>
    <col min="16245" max="16245" width="8.5546875" style="6" bestFit="1" customWidth="1"/>
    <col min="16246" max="16246" width="4.6640625" style="6" bestFit="1" customWidth="1"/>
    <col min="16247" max="16247" width="7.6640625" style="6" bestFit="1" customWidth="1"/>
    <col min="16248" max="16248" width="8.5546875" style="6" bestFit="1" customWidth="1"/>
    <col min="16249" max="16249" width="4.6640625" style="6" bestFit="1" customWidth="1"/>
    <col min="16250" max="16250" width="7.6640625" style="6" bestFit="1" customWidth="1"/>
    <col min="16251" max="16251" width="11.44140625" style="6"/>
    <col min="16252" max="16255" width="5.5546875" style="6" bestFit="1" customWidth="1"/>
    <col min="16256" max="16259" width="5.88671875" style="6" bestFit="1" customWidth="1"/>
    <col min="16260" max="16263" width="5.6640625" style="6" bestFit="1" customWidth="1"/>
    <col min="16264" max="16264" width="5.33203125" style="6" bestFit="1" customWidth="1"/>
    <col min="16265" max="16265" width="6.109375" style="6" bestFit="1" customWidth="1"/>
    <col min="16266" max="16266" width="4.109375" style="6" bestFit="1" customWidth="1"/>
    <col min="16267" max="16299" width="11.44140625" style="6"/>
    <col min="16300" max="16303" width="5.33203125" style="6" bestFit="1" customWidth="1"/>
    <col min="16304" max="16307" width="5.5546875" style="6" bestFit="1" customWidth="1"/>
    <col min="16308" max="16311" width="5.44140625" style="6" bestFit="1" customWidth="1"/>
    <col min="16312" max="16384" width="11.44140625" style="6"/>
  </cols>
  <sheetData>
    <row r="1" spans="1:108" x14ac:dyDescent="0.3">
      <c r="A1" s="69" t="s">
        <v>1066</v>
      </c>
    </row>
    <row r="2" spans="1:108" s="57" customFormat="1" x14ac:dyDescent="0.3">
      <c r="A2" s="70" t="s">
        <v>540</v>
      </c>
      <c r="B2" s="71" t="s">
        <v>199</v>
      </c>
      <c r="C2" s="70" t="s">
        <v>197</v>
      </c>
      <c r="D2" s="70" t="s">
        <v>139</v>
      </c>
      <c r="E2" s="71" t="s">
        <v>541</v>
      </c>
      <c r="F2" s="71" t="s">
        <v>542</v>
      </c>
      <c r="G2" s="71" t="s">
        <v>543</v>
      </c>
      <c r="H2" s="71" t="s">
        <v>544</v>
      </c>
      <c r="I2" s="71" t="s">
        <v>545</v>
      </c>
      <c r="J2" s="71" t="s">
        <v>546</v>
      </c>
      <c r="K2" s="71" t="s">
        <v>547</v>
      </c>
      <c r="L2" s="71" t="s">
        <v>548</v>
      </c>
      <c r="M2" s="71" t="s">
        <v>549</v>
      </c>
      <c r="N2" s="71" t="s">
        <v>550</v>
      </c>
      <c r="O2" s="71" t="s">
        <v>551</v>
      </c>
      <c r="P2" s="71" t="s">
        <v>552</v>
      </c>
      <c r="Q2" s="71" t="s">
        <v>553</v>
      </c>
      <c r="R2" s="71" t="s">
        <v>554</v>
      </c>
      <c r="S2" s="71" t="s">
        <v>555</v>
      </c>
      <c r="T2" s="71" t="s">
        <v>556</v>
      </c>
      <c r="U2" s="71" t="s">
        <v>557</v>
      </c>
      <c r="V2" s="71" t="s">
        <v>558</v>
      </c>
      <c r="W2" s="71" t="s">
        <v>559</v>
      </c>
      <c r="X2" s="71" t="s">
        <v>560</v>
      </c>
      <c r="Y2" s="71" t="s">
        <v>561</v>
      </c>
      <c r="Z2" s="71" t="s">
        <v>562</v>
      </c>
      <c r="AA2" s="71" t="s">
        <v>563</v>
      </c>
      <c r="AB2" s="71" t="s">
        <v>564</v>
      </c>
      <c r="AC2" s="71" t="s">
        <v>565</v>
      </c>
      <c r="AD2" s="71" t="s">
        <v>566</v>
      </c>
      <c r="AE2" s="71" t="s">
        <v>567</v>
      </c>
      <c r="AF2" s="71" t="s">
        <v>568</v>
      </c>
      <c r="AG2" s="71" t="s">
        <v>569</v>
      </c>
      <c r="AH2" s="71" t="s">
        <v>570</v>
      </c>
      <c r="AI2" s="71" t="s">
        <v>571</v>
      </c>
      <c r="AJ2" s="71" t="s">
        <v>572</v>
      </c>
      <c r="AK2" s="71" t="s">
        <v>573</v>
      </c>
      <c r="AL2" s="71" t="s">
        <v>574</v>
      </c>
      <c r="AM2" s="71" t="s">
        <v>575</v>
      </c>
      <c r="AN2" s="71" t="s">
        <v>576</v>
      </c>
      <c r="AO2" s="71" t="s">
        <v>577</v>
      </c>
      <c r="AP2" s="71" t="s">
        <v>578</v>
      </c>
      <c r="AQ2" s="71" t="s">
        <v>579</v>
      </c>
      <c r="AR2" s="71" t="s">
        <v>580</v>
      </c>
      <c r="AS2" s="71" t="s">
        <v>581</v>
      </c>
      <c r="AT2" s="71" t="s">
        <v>582</v>
      </c>
      <c r="AU2" s="71" t="s">
        <v>583</v>
      </c>
      <c r="AV2" s="71" t="s">
        <v>584</v>
      </c>
      <c r="AW2" s="71" t="s">
        <v>585</v>
      </c>
      <c r="AX2" s="71" t="s">
        <v>586</v>
      </c>
      <c r="AY2" s="71" t="s">
        <v>587</v>
      </c>
      <c r="AZ2" s="71" t="s">
        <v>588</v>
      </c>
      <c r="BA2" s="71" t="s">
        <v>589</v>
      </c>
      <c r="BB2" s="71" t="s">
        <v>590</v>
      </c>
      <c r="BC2" s="71" t="s">
        <v>591</v>
      </c>
      <c r="BD2" s="71" t="s">
        <v>592</v>
      </c>
      <c r="BE2" s="71" t="s">
        <v>593</v>
      </c>
      <c r="BF2" s="71" t="s">
        <v>594</v>
      </c>
      <c r="BG2" s="71" t="s">
        <v>595</v>
      </c>
      <c r="BH2" s="71" t="s">
        <v>596</v>
      </c>
      <c r="BI2" s="71" t="s">
        <v>597</v>
      </c>
      <c r="BJ2" s="71" t="s">
        <v>598</v>
      </c>
      <c r="BK2" s="71" t="s">
        <v>599</v>
      </c>
      <c r="BL2" s="71" t="s">
        <v>600</v>
      </c>
      <c r="BM2" s="71" t="s">
        <v>601</v>
      </c>
      <c r="BN2" s="71" t="s">
        <v>602</v>
      </c>
      <c r="BO2" s="71" t="s">
        <v>603</v>
      </c>
      <c r="BP2" s="71" t="s">
        <v>604</v>
      </c>
      <c r="BQ2" s="71" t="s">
        <v>605</v>
      </c>
      <c r="BR2" s="71" t="s">
        <v>606</v>
      </c>
      <c r="BS2" s="71" t="s">
        <v>607</v>
      </c>
      <c r="BT2" s="71" t="s">
        <v>608</v>
      </c>
      <c r="BU2" s="71" t="s">
        <v>609</v>
      </c>
      <c r="BV2" s="71" t="s">
        <v>610</v>
      </c>
      <c r="BW2" s="71" t="s">
        <v>611</v>
      </c>
      <c r="BX2" s="71" t="s">
        <v>612</v>
      </c>
      <c r="BY2" s="71" t="s">
        <v>613</v>
      </c>
      <c r="BZ2" s="71" t="s">
        <v>614</v>
      </c>
      <c r="CA2" s="71" t="s">
        <v>615</v>
      </c>
      <c r="CB2" s="71" t="s">
        <v>616</v>
      </c>
      <c r="CC2" s="71" t="s">
        <v>617</v>
      </c>
      <c r="CD2" s="71" t="s">
        <v>618</v>
      </c>
      <c r="CE2" s="71" t="s">
        <v>619</v>
      </c>
      <c r="CF2" s="71" t="s">
        <v>620</v>
      </c>
      <c r="CG2" s="71" t="s">
        <v>621</v>
      </c>
      <c r="CH2" s="71" t="s">
        <v>622</v>
      </c>
      <c r="CI2" s="71" t="s">
        <v>623</v>
      </c>
      <c r="CJ2" s="71" t="s">
        <v>624</v>
      </c>
      <c r="CK2" s="71" t="s">
        <v>625</v>
      </c>
      <c r="CL2" s="71" t="s">
        <v>626</v>
      </c>
      <c r="CM2" s="71" t="s">
        <v>627</v>
      </c>
      <c r="CN2" s="71" t="s">
        <v>628</v>
      </c>
      <c r="CO2" s="71" t="s">
        <v>629</v>
      </c>
      <c r="CP2" s="71" t="s">
        <v>630</v>
      </c>
      <c r="CQ2" s="71" t="s">
        <v>631</v>
      </c>
      <c r="CR2" s="71" t="s">
        <v>632</v>
      </c>
      <c r="CS2" s="71" t="s">
        <v>633</v>
      </c>
      <c r="CT2" s="71" t="s">
        <v>634</v>
      </c>
      <c r="CU2" s="71" t="s">
        <v>635</v>
      </c>
      <c r="CV2" s="71" t="s">
        <v>636</v>
      </c>
      <c r="CW2" s="71" t="s">
        <v>637</v>
      </c>
      <c r="CX2" s="71" t="s">
        <v>638</v>
      </c>
      <c r="CY2" s="71" t="s">
        <v>639</v>
      </c>
      <c r="CZ2" s="71" t="s">
        <v>640</v>
      </c>
      <c r="DA2" s="71" t="s">
        <v>641</v>
      </c>
      <c r="DB2" s="71" t="s">
        <v>642</v>
      </c>
      <c r="DC2" s="71" t="s">
        <v>643</v>
      </c>
      <c r="DD2" s="71" t="s">
        <v>644</v>
      </c>
    </row>
    <row r="3" spans="1:108" x14ac:dyDescent="0.3">
      <c r="A3" s="9" t="s">
        <v>209</v>
      </c>
      <c r="B3" s="155" t="s">
        <v>206</v>
      </c>
      <c r="C3" s="9" t="s">
        <v>253</v>
      </c>
      <c r="D3" s="9" t="s">
        <v>59</v>
      </c>
      <c r="G3" s="6">
        <v>25.1</v>
      </c>
      <c r="H3" s="6">
        <v>39.799999999999997</v>
      </c>
      <c r="I3" s="6">
        <v>203.7</v>
      </c>
      <c r="J3" s="6">
        <v>57.15</v>
      </c>
      <c r="K3" s="6">
        <v>42.15</v>
      </c>
      <c r="L3" s="6">
        <v>17.100000000000001</v>
      </c>
      <c r="M3" s="6">
        <v>21.4</v>
      </c>
      <c r="O3" s="6">
        <v>42.1</v>
      </c>
      <c r="P3" s="6">
        <v>258.55</v>
      </c>
      <c r="Q3" s="6">
        <v>39.049999999999997</v>
      </c>
      <c r="R3" s="6">
        <v>12.3</v>
      </c>
      <c r="S3" s="6">
        <v>12.7</v>
      </c>
      <c r="T3" s="6">
        <v>213.4</v>
      </c>
      <c r="U3" s="6">
        <v>26.2</v>
      </c>
      <c r="V3" s="6">
        <v>16.149999999999999</v>
      </c>
      <c r="W3" s="6">
        <v>17</v>
      </c>
      <c r="X3" s="6">
        <v>13.2</v>
      </c>
      <c r="Y3" s="6">
        <v>33.200000000000003</v>
      </c>
      <c r="AF3" s="6">
        <v>75.2</v>
      </c>
      <c r="AG3" s="6">
        <v>9.3000000000000007</v>
      </c>
      <c r="AH3" s="6">
        <v>8.3000000000000007</v>
      </c>
      <c r="AI3" s="6">
        <v>87.9</v>
      </c>
      <c r="AJ3" s="6">
        <v>8.9</v>
      </c>
      <c r="AK3" s="6">
        <v>8.3000000000000007</v>
      </c>
      <c r="AL3" s="6">
        <v>86.75</v>
      </c>
      <c r="AM3" s="6">
        <v>8.85</v>
      </c>
      <c r="AN3" s="6">
        <v>7.75</v>
      </c>
      <c r="AO3" s="6">
        <v>68.8</v>
      </c>
      <c r="AP3" s="6">
        <v>8.4499999999999993</v>
      </c>
      <c r="AQ3" s="6">
        <v>8.35</v>
      </c>
      <c r="AR3" s="6">
        <v>27.75</v>
      </c>
      <c r="AS3" s="6">
        <v>30.9</v>
      </c>
      <c r="AT3" s="6">
        <v>30.8</v>
      </c>
      <c r="AU3" s="6">
        <v>27.95</v>
      </c>
      <c r="AV3" s="6">
        <v>16.7</v>
      </c>
      <c r="AW3" s="6">
        <v>20.6</v>
      </c>
      <c r="AX3" s="6">
        <v>20.399999999999999</v>
      </c>
      <c r="AY3" s="6" t="s">
        <v>645</v>
      </c>
      <c r="BA3" s="6">
        <v>19.600000000000001</v>
      </c>
      <c r="BB3" s="6" t="s">
        <v>646</v>
      </c>
      <c r="BC3" s="6">
        <v>19.7</v>
      </c>
      <c r="BE3" s="6">
        <v>195.4</v>
      </c>
      <c r="BF3" s="6">
        <v>138.25</v>
      </c>
      <c r="BG3" s="28">
        <v>65.099999999999994</v>
      </c>
      <c r="BH3" s="6">
        <v>237.95</v>
      </c>
      <c r="BI3" s="6">
        <v>53.62</v>
      </c>
      <c r="BJ3" s="6">
        <v>17.25</v>
      </c>
      <c r="BK3" s="6">
        <v>19.2</v>
      </c>
      <c r="BL3" s="6">
        <v>52.49</v>
      </c>
      <c r="BM3" s="6">
        <v>45.53</v>
      </c>
      <c r="BN3" s="6">
        <v>231.95</v>
      </c>
      <c r="BO3" s="6">
        <v>55.5</v>
      </c>
      <c r="BP3" s="6">
        <v>47.74</v>
      </c>
      <c r="BQ3" s="6">
        <v>18.89</v>
      </c>
      <c r="BR3" s="6">
        <v>18.100000000000001</v>
      </c>
      <c r="BS3" s="6">
        <v>32.03</v>
      </c>
      <c r="BT3" s="15">
        <v>42.84</v>
      </c>
      <c r="BU3" s="6">
        <v>36.369999999999997</v>
      </c>
      <c r="BV3" s="6">
        <v>20.329999999999998</v>
      </c>
      <c r="BW3" s="6">
        <v>20.56</v>
      </c>
      <c r="BX3" s="6">
        <v>12.47</v>
      </c>
      <c r="BY3" s="6">
        <v>58.59</v>
      </c>
      <c r="BZ3" s="6">
        <v>41.44</v>
      </c>
      <c r="CA3" s="6">
        <v>26.42</v>
      </c>
      <c r="CH3" s="6">
        <v>86.99</v>
      </c>
      <c r="CI3" s="6">
        <v>7.97</v>
      </c>
      <c r="CJ3" s="6">
        <v>8.64</v>
      </c>
      <c r="CK3" s="6">
        <v>99.65</v>
      </c>
      <c r="CL3" s="6">
        <v>10.51</v>
      </c>
      <c r="CM3" s="6">
        <v>9.2200000000000006</v>
      </c>
      <c r="CN3" s="6">
        <v>101.29</v>
      </c>
      <c r="CO3" s="6">
        <v>10.16</v>
      </c>
      <c r="CP3" s="6">
        <v>7.67</v>
      </c>
      <c r="CQ3" s="6">
        <v>86.45</v>
      </c>
      <c r="CR3" s="6">
        <v>6.91</v>
      </c>
      <c r="CS3" s="6">
        <v>9.51</v>
      </c>
      <c r="CT3" s="6">
        <v>29.64</v>
      </c>
      <c r="CU3" s="6">
        <v>33.08</v>
      </c>
      <c r="CV3" s="6">
        <v>32.69</v>
      </c>
      <c r="CW3" s="6">
        <v>27.64</v>
      </c>
      <c r="CX3" s="6">
        <v>16.28</v>
      </c>
      <c r="CY3" s="6">
        <v>22.49</v>
      </c>
      <c r="CZ3" s="6">
        <v>22.25</v>
      </c>
      <c r="DA3" s="6">
        <v>16.38</v>
      </c>
      <c r="DB3" s="6">
        <v>17.239999999999998</v>
      </c>
      <c r="DC3" s="6">
        <v>17.32</v>
      </c>
      <c r="DD3" s="6">
        <v>17.52</v>
      </c>
    </row>
    <row r="4" spans="1:108" x14ac:dyDescent="0.3">
      <c r="A4" s="9" t="s">
        <v>280</v>
      </c>
      <c r="B4" s="155" t="s">
        <v>206</v>
      </c>
      <c r="C4" s="9" t="s">
        <v>253</v>
      </c>
      <c r="D4" s="9" t="s">
        <v>59</v>
      </c>
      <c r="BU4" s="6">
        <v>35.299999999999997</v>
      </c>
      <c r="BV4" s="6">
        <v>19.5</v>
      </c>
      <c r="BW4" s="6">
        <v>18.2</v>
      </c>
      <c r="BX4" s="6">
        <v>12.35</v>
      </c>
      <c r="CD4" s="6">
        <v>20.7</v>
      </c>
      <c r="CE4" s="6">
        <v>18.649999999999999</v>
      </c>
      <c r="CF4" s="6">
        <v>10.9</v>
      </c>
      <c r="CG4" s="6">
        <v>12.85</v>
      </c>
      <c r="CH4" s="6">
        <v>85.9</v>
      </c>
      <c r="CI4" s="6">
        <v>7.3</v>
      </c>
      <c r="CJ4" s="6">
        <v>8.85</v>
      </c>
      <c r="CK4" s="6">
        <v>97.6</v>
      </c>
      <c r="CL4" s="6">
        <v>10.45</v>
      </c>
      <c r="CM4" s="6">
        <v>9.1</v>
      </c>
      <c r="CN4" s="6">
        <v>98.75</v>
      </c>
      <c r="CO4" s="6">
        <v>9.3000000000000007</v>
      </c>
      <c r="CP4" s="6">
        <v>7.7</v>
      </c>
      <c r="CQ4" s="6">
        <v>88.1</v>
      </c>
      <c r="CR4" s="6">
        <v>7.05</v>
      </c>
      <c r="CS4" s="6">
        <v>9.75</v>
      </c>
      <c r="CU4" s="6">
        <v>33.4</v>
      </c>
      <c r="CV4" s="6">
        <v>33.08</v>
      </c>
      <c r="CW4" s="6">
        <v>28.6</v>
      </c>
      <c r="DA4" s="6">
        <v>16.899999999999999</v>
      </c>
    </row>
    <row r="5" spans="1:108" x14ac:dyDescent="0.3">
      <c r="A5" s="9" t="s">
        <v>647</v>
      </c>
      <c r="B5" s="155" t="s">
        <v>206</v>
      </c>
      <c r="C5" s="9" t="s">
        <v>256</v>
      </c>
      <c r="D5" s="9" t="s">
        <v>59</v>
      </c>
      <c r="J5" s="6">
        <v>59.85</v>
      </c>
      <c r="K5" s="6">
        <v>45.25</v>
      </c>
      <c r="BE5" s="6">
        <v>211.07</v>
      </c>
      <c r="BF5" s="6">
        <v>140.57</v>
      </c>
      <c r="BG5" s="6">
        <v>69.28</v>
      </c>
      <c r="BH5" s="6">
        <v>242.75</v>
      </c>
      <c r="BI5" s="6">
        <v>54.15</v>
      </c>
      <c r="BJ5" s="6">
        <v>21.37</v>
      </c>
      <c r="BK5" s="6">
        <v>16.37</v>
      </c>
      <c r="BL5" s="6">
        <v>52.63</v>
      </c>
      <c r="BM5" s="6">
        <v>48.4</v>
      </c>
      <c r="BN5" s="6">
        <v>228.11</v>
      </c>
      <c r="BO5" s="6">
        <v>57.62</v>
      </c>
      <c r="BP5" s="6">
        <v>49.52</v>
      </c>
      <c r="BQ5" s="6">
        <v>19.38</v>
      </c>
      <c r="BR5" s="6">
        <v>18.420000000000002</v>
      </c>
      <c r="BS5" s="6">
        <v>32.729999999999997</v>
      </c>
      <c r="BU5" s="6">
        <v>44.36</v>
      </c>
      <c r="BW5" s="6">
        <v>21.1</v>
      </c>
      <c r="BX5" s="6">
        <v>14.3</v>
      </c>
      <c r="BY5" s="6">
        <v>61.73</v>
      </c>
      <c r="BZ5" s="6">
        <v>41.64</v>
      </c>
      <c r="CA5" s="6">
        <v>28.01</v>
      </c>
      <c r="CB5" s="6">
        <v>18.600000000000001</v>
      </c>
      <c r="CC5" s="6">
        <v>20.87</v>
      </c>
      <c r="CF5" s="6">
        <v>14.43</v>
      </c>
      <c r="CG5" s="6">
        <v>11.49</v>
      </c>
      <c r="CH5" s="6">
        <v>90.83</v>
      </c>
      <c r="CI5" s="6">
        <v>7.57</v>
      </c>
      <c r="CJ5" s="6">
        <v>9.26</v>
      </c>
      <c r="CL5" s="6">
        <v>10.27</v>
      </c>
      <c r="CM5" s="6">
        <v>9.9</v>
      </c>
      <c r="CO5" s="6">
        <v>9.83</v>
      </c>
      <c r="CP5" s="6">
        <v>7.96</v>
      </c>
      <c r="CQ5" s="6">
        <v>90.88</v>
      </c>
      <c r="CR5" s="6">
        <v>6.98</v>
      </c>
      <c r="CS5" s="6">
        <v>10.56</v>
      </c>
      <c r="CT5" s="6">
        <v>31.39</v>
      </c>
      <c r="CU5" s="6">
        <v>35.020000000000003</v>
      </c>
      <c r="CV5" s="6">
        <v>34.270000000000003</v>
      </c>
      <c r="CW5" s="6">
        <v>28.78</v>
      </c>
      <c r="CX5" s="6">
        <v>16.68</v>
      </c>
      <c r="CY5" s="6">
        <v>23.51</v>
      </c>
      <c r="CZ5" s="6">
        <v>23.2</v>
      </c>
      <c r="DA5" s="6" t="s">
        <v>56</v>
      </c>
      <c r="DC5" s="28">
        <v>18.59</v>
      </c>
    </row>
    <row r="6" spans="1:108" x14ac:dyDescent="0.3">
      <c r="A6" s="9" t="s">
        <v>214</v>
      </c>
      <c r="B6" s="155" t="s">
        <v>648</v>
      </c>
      <c r="C6" s="9" t="s">
        <v>252</v>
      </c>
      <c r="D6" s="9" t="s">
        <v>59</v>
      </c>
      <c r="J6" s="6">
        <v>59.08</v>
      </c>
    </row>
    <row r="7" spans="1:108" x14ac:dyDescent="0.3">
      <c r="A7" s="9" t="s">
        <v>219</v>
      </c>
      <c r="B7" s="155" t="s">
        <v>159</v>
      </c>
      <c r="C7" s="9" t="s">
        <v>224</v>
      </c>
      <c r="D7" s="9" t="s">
        <v>60</v>
      </c>
      <c r="I7" s="28">
        <v>190.8</v>
      </c>
      <c r="J7" s="6">
        <v>52.9</v>
      </c>
      <c r="L7" s="6">
        <v>16.25</v>
      </c>
      <c r="M7" s="6">
        <v>18.3</v>
      </c>
      <c r="N7" s="6">
        <v>33.049999999999997</v>
      </c>
      <c r="O7" s="6">
        <v>40.4</v>
      </c>
      <c r="Q7" s="6">
        <v>37.65</v>
      </c>
      <c r="R7" s="6">
        <v>10.4</v>
      </c>
      <c r="S7" s="6">
        <v>11.95</v>
      </c>
      <c r="AO7" s="6">
        <v>66.7</v>
      </c>
      <c r="AP7" s="6">
        <v>6.85</v>
      </c>
      <c r="AQ7" s="6">
        <v>9.89</v>
      </c>
      <c r="BN7" s="6">
        <v>213.8</v>
      </c>
      <c r="BO7" s="6">
        <v>50.65</v>
      </c>
      <c r="BP7" s="6">
        <v>44.85</v>
      </c>
      <c r="BQ7" s="6">
        <v>17.5</v>
      </c>
      <c r="BR7" s="6">
        <v>17.3</v>
      </c>
      <c r="BS7" s="6">
        <v>28.95</v>
      </c>
      <c r="CK7" s="6">
        <v>90.65</v>
      </c>
      <c r="CL7" s="6">
        <v>8.25</v>
      </c>
      <c r="CM7" s="6">
        <v>8.6</v>
      </c>
      <c r="CN7" s="6">
        <v>93.1</v>
      </c>
      <c r="CO7" s="6">
        <v>7.75</v>
      </c>
      <c r="CP7" s="6">
        <v>7.8</v>
      </c>
      <c r="CQ7" s="6">
        <v>81.2</v>
      </c>
      <c r="CR7" s="6">
        <v>6.3</v>
      </c>
      <c r="CS7" s="6">
        <v>9.65</v>
      </c>
    </row>
    <row r="8" spans="1:108" x14ac:dyDescent="0.3">
      <c r="A8" s="9" t="s">
        <v>204</v>
      </c>
      <c r="B8" s="155" t="s">
        <v>159</v>
      </c>
      <c r="C8" s="9" t="s">
        <v>649</v>
      </c>
      <c r="D8" s="9" t="s">
        <v>194</v>
      </c>
      <c r="AF8" s="6">
        <v>66.459999999999994</v>
      </c>
      <c r="AG8" s="6">
        <v>7.18</v>
      </c>
      <c r="AH8" s="6">
        <v>8.1199999999999992</v>
      </c>
      <c r="AL8" s="6">
        <v>75.989999999999995</v>
      </c>
      <c r="AM8" s="6">
        <v>7.23</v>
      </c>
      <c r="AN8" s="6">
        <v>7.91</v>
      </c>
    </row>
    <row r="9" spans="1:108" x14ac:dyDescent="0.3">
      <c r="A9" s="23" t="s">
        <v>502</v>
      </c>
      <c r="B9" s="155" t="s">
        <v>159</v>
      </c>
      <c r="C9" s="23" t="s">
        <v>482</v>
      </c>
      <c r="D9" s="23" t="s">
        <v>60</v>
      </c>
      <c r="E9" s="6">
        <v>150.04</v>
      </c>
      <c r="F9" s="6">
        <v>80.42</v>
      </c>
      <c r="G9" s="6">
        <v>21.47</v>
      </c>
      <c r="H9" s="6">
        <v>37.840000000000003</v>
      </c>
      <c r="I9" s="6">
        <v>183.2</v>
      </c>
      <c r="J9" s="6">
        <v>51.48</v>
      </c>
      <c r="K9" s="6">
        <v>38.93</v>
      </c>
      <c r="L9" s="6">
        <v>15.46</v>
      </c>
      <c r="M9" s="6">
        <v>18.38</v>
      </c>
      <c r="N9" s="6">
        <v>33.08</v>
      </c>
      <c r="O9" s="6">
        <v>38.380000000000003</v>
      </c>
      <c r="P9" s="6">
        <v>222.15</v>
      </c>
      <c r="Q9" s="6">
        <v>37.840000000000003</v>
      </c>
      <c r="R9" s="6">
        <v>11.14</v>
      </c>
      <c r="S9" s="6">
        <v>11.95</v>
      </c>
      <c r="T9" s="6">
        <v>178.6</v>
      </c>
      <c r="U9" s="6">
        <v>22.65</v>
      </c>
      <c r="V9" s="6">
        <v>15.06</v>
      </c>
      <c r="W9" s="6">
        <v>16.45</v>
      </c>
      <c r="X9" s="6">
        <v>10.43</v>
      </c>
      <c r="Y9" s="6">
        <v>27.49</v>
      </c>
      <c r="AC9" s="6">
        <v>18.66</v>
      </c>
      <c r="AD9" s="6">
        <v>14.99</v>
      </c>
      <c r="AE9" s="6">
        <v>25.2</v>
      </c>
      <c r="AF9" s="6">
        <v>68.38</v>
      </c>
      <c r="AG9" s="6">
        <v>9.4</v>
      </c>
      <c r="AH9" s="6">
        <v>7.41</v>
      </c>
      <c r="AI9" s="6">
        <v>80.739999999999995</v>
      </c>
      <c r="AJ9" s="6">
        <v>8.3800000000000008</v>
      </c>
      <c r="AK9" s="6">
        <v>7.66</v>
      </c>
      <c r="AL9" s="6">
        <v>80.8</v>
      </c>
      <c r="AM9" s="6">
        <v>7.66</v>
      </c>
      <c r="AN9" s="6">
        <v>7.85</v>
      </c>
      <c r="AO9" s="6">
        <v>65.739999999999995</v>
      </c>
      <c r="AP9" s="6">
        <v>9.5399999999999991</v>
      </c>
      <c r="AQ9" s="6">
        <v>7.48</v>
      </c>
      <c r="AR9" s="6">
        <v>26.95</v>
      </c>
      <c r="AS9" s="6">
        <v>29.69</v>
      </c>
      <c r="AT9" s="6">
        <v>28.94</v>
      </c>
      <c r="AU9" s="6">
        <v>25.75</v>
      </c>
      <c r="BE9" s="6">
        <v>181.6</v>
      </c>
      <c r="BF9" s="6">
        <v>120.09</v>
      </c>
      <c r="BG9" s="6">
        <v>55.24</v>
      </c>
      <c r="BH9" s="6">
        <v>218.55</v>
      </c>
      <c r="BI9" s="6">
        <v>47.84</v>
      </c>
      <c r="BJ9" s="6">
        <v>15.7</v>
      </c>
      <c r="BK9" s="6">
        <v>19.920000000000002</v>
      </c>
      <c r="BL9" s="6">
        <v>44.21</v>
      </c>
      <c r="BM9" s="6">
        <v>38.58</v>
      </c>
      <c r="BN9" s="6">
        <v>209.75</v>
      </c>
      <c r="BO9" s="6">
        <v>46.83</v>
      </c>
      <c r="BP9" s="6">
        <v>41.55</v>
      </c>
      <c r="BQ9" s="6">
        <v>16.52</v>
      </c>
      <c r="BR9" s="6" t="s">
        <v>660</v>
      </c>
      <c r="BS9" s="6">
        <v>29.16</v>
      </c>
      <c r="BT9" s="15" t="s">
        <v>56</v>
      </c>
      <c r="BU9" s="6">
        <v>32.729999999999997</v>
      </c>
      <c r="BV9" s="6">
        <v>20.21</v>
      </c>
      <c r="BW9" s="6">
        <v>17.829999999999998</v>
      </c>
      <c r="BX9" s="6">
        <v>11.84</v>
      </c>
      <c r="BY9" s="6">
        <v>52.94</v>
      </c>
      <c r="BZ9" s="6">
        <v>37.99</v>
      </c>
      <c r="CA9" s="6">
        <v>26.13</v>
      </c>
      <c r="CB9" s="6">
        <v>10.73</v>
      </c>
      <c r="CC9" s="6">
        <v>18.899999999999999</v>
      </c>
      <c r="CD9" s="6">
        <v>19.34</v>
      </c>
      <c r="CE9" s="6">
        <v>16.48</v>
      </c>
      <c r="CF9" s="6">
        <v>10.56</v>
      </c>
      <c r="CG9" s="6">
        <v>11.05</v>
      </c>
      <c r="CH9" s="6">
        <v>78.75</v>
      </c>
      <c r="CI9" s="6">
        <v>8.94</v>
      </c>
      <c r="CJ9" s="6">
        <v>7.16</v>
      </c>
      <c r="CK9" s="6">
        <v>90.59</v>
      </c>
      <c r="CL9" s="6">
        <v>8.94</v>
      </c>
      <c r="CM9" s="6">
        <v>8.44</v>
      </c>
      <c r="CN9" s="6">
        <v>94</v>
      </c>
      <c r="CO9" s="6">
        <v>7.98</v>
      </c>
      <c r="CP9" s="6">
        <v>7.99</v>
      </c>
      <c r="CQ9" s="6">
        <v>82.31</v>
      </c>
      <c r="CR9" s="6">
        <v>6.49</v>
      </c>
      <c r="CS9" s="6">
        <v>9.36</v>
      </c>
      <c r="CT9" s="6" t="s">
        <v>56</v>
      </c>
      <c r="CU9" s="6" t="s">
        <v>56</v>
      </c>
    </row>
    <row r="10" spans="1:108" x14ac:dyDescent="0.3">
      <c r="A10" s="23" t="s">
        <v>503</v>
      </c>
      <c r="B10" s="155" t="s">
        <v>159</v>
      </c>
      <c r="C10" s="23" t="s">
        <v>482</v>
      </c>
      <c r="D10" s="23" t="s">
        <v>60</v>
      </c>
      <c r="E10" s="6" t="s">
        <v>56</v>
      </c>
      <c r="J10" s="6">
        <v>47.86</v>
      </c>
      <c r="K10" s="6">
        <v>34.869999999999997</v>
      </c>
      <c r="O10" s="6" t="s">
        <v>56</v>
      </c>
      <c r="Q10" s="6">
        <v>35.01</v>
      </c>
      <c r="T10" s="6">
        <v>168.05</v>
      </c>
      <c r="U10" s="6">
        <v>21.36</v>
      </c>
      <c r="V10" s="6">
        <v>13.58</v>
      </c>
      <c r="W10" s="6">
        <v>14.93</v>
      </c>
      <c r="X10" s="6">
        <v>11.02</v>
      </c>
      <c r="Y10" s="6">
        <v>27.56</v>
      </c>
      <c r="BL10" s="6">
        <v>42.45</v>
      </c>
      <c r="BM10" s="6">
        <v>36.94</v>
      </c>
      <c r="BS10" s="6">
        <v>26.1</v>
      </c>
    </row>
    <row r="11" spans="1:108" x14ac:dyDescent="0.3">
      <c r="A11" s="9" t="s">
        <v>650</v>
      </c>
      <c r="B11" s="155" t="s">
        <v>651</v>
      </c>
      <c r="C11" s="9" t="s">
        <v>465</v>
      </c>
      <c r="D11" s="9" t="s">
        <v>62</v>
      </c>
      <c r="AO11" s="6">
        <v>63.35</v>
      </c>
      <c r="AP11" s="6">
        <v>7</v>
      </c>
      <c r="AQ11" s="6">
        <v>9.9499999999999993</v>
      </c>
    </row>
    <row r="12" spans="1:108" x14ac:dyDescent="0.3">
      <c r="A12" s="9" t="s">
        <v>652</v>
      </c>
      <c r="B12" s="155" t="s">
        <v>651</v>
      </c>
      <c r="C12" s="9" t="s">
        <v>465</v>
      </c>
      <c r="D12" s="9" t="s">
        <v>62</v>
      </c>
      <c r="BY12" s="6">
        <v>54.2</v>
      </c>
      <c r="BZ12" s="6">
        <v>41.3</v>
      </c>
      <c r="CA12" s="6">
        <v>25</v>
      </c>
    </row>
    <row r="13" spans="1:108" x14ac:dyDescent="0.3">
      <c r="A13" s="9" t="s">
        <v>653</v>
      </c>
      <c r="B13" s="155" t="s">
        <v>651</v>
      </c>
      <c r="C13" s="9" t="s">
        <v>465</v>
      </c>
      <c r="D13" s="9" t="s">
        <v>62</v>
      </c>
      <c r="I13" s="2"/>
      <c r="J13" s="2"/>
      <c r="K13" s="2"/>
      <c r="L13" s="2"/>
      <c r="M13" s="2"/>
      <c r="N13" s="2"/>
      <c r="O13" s="2"/>
    </row>
    <row r="14" spans="1:108" x14ac:dyDescent="0.3">
      <c r="A14" s="9" t="s">
        <v>653</v>
      </c>
      <c r="B14" s="155" t="s">
        <v>651</v>
      </c>
      <c r="C14" s="9" t="s">
        <v>465</v>
      </c>
      <c r="D14" s="9" t="s">
        <v>62</v>
      </c>
    </row>
    <row r="15" spans="1:108" x14ac:dyDescent="0.3">
      <c r="A15" s="10" t="s">
        <v>654</v>
      </c>
      <c r="B15" s="155" t="s">
        <v>651</v>
      </c>
      <c r="C15" s="10" t="s">
        <v>100</v>
      </c>
      <c r="D15" s="9" t="s">
        <v>60</v>
      </c>
      <c r="AF15" s="6">
        <v>62.35</v>
      </c>
      <c r="AG15" s="6">
        <v>8.6</v>
      </c>
      <c r="AH15" s="6">
        <v>6.5</v>
      </c>
    </row>
    <row r="16" spans="1:108" x14ac:dyDescent="0.3">
      <c r="A16" s="10" t="s">
        <v>655</v>
      </c>
      <c r="B16" s="155" t="s">
        <v>651</v>
      </c>
      <c r="C16" s="10" t="s">
        <v>100</v>
      </c>
      <c r="D16" s="9" t="s">
        <v>60</v>
      </c>
      <c r="AL16" s="6">
        <v>76.150000000000006</v>
      </c>
      <c r="AM16" s="6">
        <v>7.6</v>
      </c>
      <c r="AN16" s="6">
        <v>7.09</v>
      </c>
    </row>
    <row r="17" spans="1:109" x14ac:dyDescent="0.3">
      <c r="A17" s="10" t="s">
        <v>656</v>
      </c>
      <c r="B17" s="155" t="s">
        <v>651</v>
      </c>
      <c r="C17" s="10" t="s">
        <v>100</v>
      </c>
      <c r="D17" s="9" t="s">
        <v>60</v>
      </c>
      <c r="BU17" s="6">
        <v>28.65</v>
      </c>
      <c r="BV17" s="6">
        <v>18.55</v>
      </c>
      <c r="BW17" s="6">
        <v>16.75</v>
      </c>
      <c r="BX17" s="6">
        <v>10.85</v>
      </c>
    </row>
    <row r="18" spans="1:109" x14ac:dyDescent="0.3">
      <c r="A18" s="10" t="s">
        <v>657</v>
      </c>
      <c r="B18" s="155" t="s">
        <v>651</v>
      </c>
      <c r="C18" s="10" t="s">
        <v>100</v>
      </c>
      <c r="D18" s="9" t="s">
        <v>60</v>
      </c>
      <c r="BU18" s="6">
        <v>30</v>
      </c>
      <c r="BV18" s="6">
        <v>18.7</v>
      </c>
      <c r="BW18" s="6">
        <v>16.7</v>
      </c>
      <c r="BX18" s="6">
        <v>11.35</v>
      </c>
    </row>
    <row r="19" spans="1:109" x14ac:dyDescent="0.3">
      <c r="A19" s="10" t="s">
        <v>658</v>
      </c>
      <c r="B19" s="155" t="s">
        <v>651</v>
      </c>
      <c r="C19" s="10" t="s">
        <v>100</v>
      </c>
      <c r="D19" s="9" t="s">
        <v>60</v>
      </c>
      <c r="CB19" s="6">
        <v>15.65</v>
      </c>
      <c r="CC19" s="6">
        <v>16.45</v>
      </c>
    </row>
    <row r="20" spans="1:109" x14ac:dyDescent="0.3">
      <c r="A20" s="10" t="s">
        <v>659</v>
      </c>
      <c r="B20" s="155" t="s">
        <v>651</v>
      </c>
      <c r="C20" s="10" t="s">
        <v>100</v>
      </c>
      <c r="D20" s="9" t="s">
        <v>60</v>
      </c>
      <c r="CD20" s="6">
        <v>17.3</v>
      </c>
      <c r="CE20" s="6">
        <v>15.3</v>
      </c>
    </row>
    <row r="21" spans="1:109" x14ac:dyDescent="0.3">
      <c r="A21" s="9" t="s">
        <v>436</v>
      </c>
      <c r="B21" s="155" t="s">
        <v>1056</v>
      </c>
      <c r="C21" s="17" t="s">
        <v>661</v>
      </c>
      <c r="D21" s="9" t="s">
        <v>60</v>
      </c>
      <c r="CK21" s="6">
        <v>94.9</v>
      </c>
      <c r="CL21" s="6">
        <v>9.8000000000000007</v>
      </c>
      <c r="CM21" s="6">
        <v>9</v>
      </c>
      <c r="DE21" s="9"/>
    </row>
    <row r="22" spans="1:109" s="2" customFormat="1" x14ac:dyDescent="0.3">
      <c r="A22" s="8" t="s">
        <v>662</v>
      </c>
      <c r="B22" s="155" t="s">
        <v>1056</v>
      </c>
      <c r="C22" s="8" t="s">
        <v>322</v>
      </c>
      <c r="D22" s="8" t="s">
        <v>663</v>
      </c>
      <c r="BU22" s="2">
        <v>39.39</v>
      </c>
      <c r="BV22" s="2">
        <v>22.65</v>
      </c>
      <c r="BW22" s="2">
        <v>21.12</v>
      </c>
      <c r="BX22" s="2">
        <v>14.75</v>
      </c>
      <c r="DE22" s="1"/>
    </row>
    <row r="23" spans="1:109" s="2" customFormat="1" x14ac:dyDescent="0.3">
      <c r="A23" s="8" t="s">
        <v>664</v>
      </c>
      <c r="B23" s="155" t="s">
        <v>1056</v>
      </c>
      <c r="C23" s="8" t="s">
        <v>322</v>
      </c>
      <c r="D23" s="8" t="s">
        <v>663</v>
      </c>
      <c r="BU23" s="2">
        <v>37.630000000000003</v>
      </c>
      <c r="BV23" s="2">
        <v>23.48</v>
      </c>
      <c r="BW23" s="2">
        <v>21.43</v>
      </c>
      <c r="BX23" s="2">
        <v>14.17</v>
      </c>
      <c r="DE23" s="1"/>
    </row>
    <row r="24" spans="1:109" s="2" customFormat="1" x14ac:dyDescent="0.3">
      <c r="A24" s="8" t="s">
        <v>665</v>
      </c>
      <c r="B24" s="155" t="s">
        <v>1056</v>
      </c>
      <c r="C24" s="8" t="s">
        <v>322</v>
      </c>
      <c r="D24" s="8" t="s">
        <v>663</v>
      </c>
      <c r="BY24" s="2">
        <v>65.400000000000006</v>
      </c>
      <c r="BZ24" s="2">
        <v>45.56</v>
      </c>
      <c r="CA24" s="2">
        <v>29.69</v>
      </c>
      <c r="DE24" s="1"/>
    </row>
    <row r="25" spans="1:109" s="2" customFormat="1" x14ac:dyDescent="0.3">
      <c r="A25" s="8" t="s">
        <v>666</v>
      </c>
      <c r="B25" s="155" t="s">
        <v>1056</v>
      </c>
      <c r="C25" s="8" t="s">
        <v>322</v>
      </c>
      <c r="D25" s="8" t="s">
        <v>663</v>
      </c>
      <c r="BY25" s="2">
        <v>62.27</v>
      </c>
      <c r="BZ25" s="2">
        <v>44.55</v>
      </c>
      <c r="CA25" s="2">
        <v>28.01</v>
      </c>
      <c r="DE25" s="1"/>
    </row>
    <row r="26" spans="1:109" s="2" customFormat="1" x14ac:dyDescent="0.3">
      <c r="A26" s="8" t="s">
        <v>667</v>
      </c>
      <c r="B26" s="155" t="s">
        <v>1056</v>
      </c>
      <c r="C26" s="8" t="s">
        <v>322</v>
      </c>
      <c r="D26" s="8" t="s">
        <v>663</v>
      </c>
      <c r="O26" s="2">
        <v>52.6</v>
      </c>
      <c r="BY26" s="2">
        <v>69.38</v>
      </c>
      <c r="BZ26" s="2">
        <v>48.21</v>
      </c>
      <c r="CA26" s="2">
        <v>33.1</v>
      </c>
      <c r="DE26" s="1"/>
    </row>
    <row r="27" spans="1:109" s="2" customFormat="1" x14ac:dyDescent="0.3">
      <c r="A27" s="8" t="s">
        <v>668</v>
      </c>
      <c r="B27" s="155" t="s">
        <v>1056</v>
      </c>
      <c r="C27" s="8" t="s">
        <v>322</v>
      </c>
      <c r="D27" s="8" t="s">
        <v>663</v>
      </c>
      <c r="CD27" s="2">
        <v>25.22</v>
      </c>
      <c r="CE27" s="2">
        <v>19.91</v>
      </c>
      <c r="DE27" s="1"/>
    </row>
    <row r="28" spans="1:109" s="2" customFormat="1" x14ac:dyDescent="0.3">
      <c r="A28" s="8" t="s">
        <v>669</v>
      </c>
      <c r="B28" s="155" t="s">
        <v>1056</v>
      </c>
      <c r="C28" s="8" t="s">
        <v>322</v>
      </c>
      <c r="D28" s="8" t="s">
        <v>663</v>
      </c>
      <c r="BU28" s="2">
        <v>40.68</v>
      </c>
      <c r="BV28" s="2">
        <v>25.2</v>
      </c>
      <c r="BW28" s="2">
        <v>22.19</v>
      </c>
      <c r="BX28" s="2">
        <v>13.43</v>
      </c>
      <c r="DE28" s="1"/>
    </row>
    <row r="29" spans="1:109" s="2" customFormat="1" x14ac:dyDescent="0.3">
      <c r="A29" s="8" t="s">
        <v>670</v>
      </c>
      <c r="B29" s="155" t="s">
        <v>1056</v>
      </c>
      <c r="C29" s="8" t="s">
        <v>322</v>
      </c>
      <c r="D29" s="8" t="s">
        <v>663</v>
      </c>
      <c r="BU29" s="2">
        <v>36.799999999999997</v>
      </c>
      <c r="BV29" s="2">
        <v>21.1</v>
      </c>
      <c r="BW29" s="2">
        <v>21.18</v>
      </c>
      <c r="BX29" s="2">
        <v>12.68</v>
      </c>
      <c r="DE29" s="1"/>
    </row>
    <row r="30" spans="1:109" s="2" customFormat="1" x14ac:dyDescent="0.3">
      <c r="A30" s="8" t="s">
        <v>671</v>
      </c>
      <c r="B30" s="155" t="s">
        <v>1056</v>
      </c>
      <c r="C30" s="8" t="s">
        <v>322</v>
      </c>
      <c r="D30" s="8" t="s">
        <v>663</v>
      </c>
      <c r="BU30" s="2">
        <v>37.03</v>
      </c>
      <c r="BV30" s="2">
        <v>21.84</v>
      </c>
      <c r="DE30" s="1"/>
    </row>
    <row r="31" spans="1:109" s="2" customFormat="1" x14ac:dyDescent="0.3">
      <c r="A31" s="8" t="s">
        <v>672</v>
      </c>
      <c r="B31" s="155" t="s">
        <v>1056</v>
      </c>
      <c r="C31" s="8" t="s">
        <v>322</v>
      </c>
      <c r="D31" s="8" t="s">
        <v>663</v>
      </c>
      <c r="BK31" s="8"/>
      <c r="BL31" s="8"/>
      <c r="BM31" s="8"/>
      <c r="BU31" s="2">
        <v>38.03</v>
      </c>
      <c r="BV31" s="2">
        <v>22.38</v>
      </c>
      <c r="BW31" s="2">
        <v>20.399999999999999</v>
      </c>
      <c r="BX31" s="2">
        <v>12.94</v>
      </c>
      <c r="CC31" s="8"/>
      <c r="DE31" s="1"/>
    </row>
    <row r="32" spans="1:109" s="2" customFormat="1" x14ac:dyDescent="0.3">
      <c r="A32" s="8" t="s">
        <v>673</v>
      </c>
      <c r="B32" s="155" t="s">
        <v>1056</v>
      </c>
      <c r="C32" s="8" t="s">
        <v>322</v>
      </c>
      <c r="D32" s="8" t="s">
        <v>663</v>
      </c>
      <c r="BK32" s="8"/>
      <c r="BL32" s="8"/>
      <c r="BM32" s="8"/>
      <c r="BU32" s="2">
        <v>39.619999999999997</v>
      </c>
      <c r="BV32" s="2">
        <v>23.32</v>
      </c>
      <c r="BW32" s="2">
        <v>22.13</v>
      </c>
      <c r="BX32" s="2">
        <v>13.89</v>
      </c>
      <c r="CC32" s="8"/>
      <c r="DE32" s="1"/>
    </row>
    <row r="33" spans="1:109" s="2" customFormat="1" x14ac:dyDescent="0.3">
      <c r="A33" s="8" t="s">
        <v>674</v>
      </c>
      <c r="B33" s="155" t="s">
        <v>1056</v>
      </c>
      <c r="C33" s="8" t="s">
        <v>322</v>
      </c>
      <c r="D33" s="8" t="s">
        <v>663</v>
      </c>
      <c r="BK33" s="8"/>
      <c r="BL33" s="8"/>
      <c r="BM33" s="8"/>
      <c r="BU33" s="2">
        <v>40.82</v>
      </c>
      <c r="BV33" s="2">
        <v>24.69</v>
      </c>
      <c r="BW33" s="2">
        <v>23.61</v>
      </c>
      <c r="BX33" s="2">
        <v>14.43</v>
      </c>
      <c r="CC33" s="8"/>
      <c r="DE33" s="1"/>
    </row>
    <row r="34" spans="1:109" s="2" customFormat="1" x14ac:dyDescent="0.3">
      <c r="A34" s="8" t="s">
        <v>675</v>
      </c>
      <c r="B34" s="155" t="s">
        <v>1056</v>
      </c>
      <c r="C34" s="8" t="s">
        <v>322</v>
      </c>
      <c r="D34" s="8" t="s">
        <v>663</v>
      </c>
      <c r="BK34" s="8"/>
      <c r="BL34" s="8"/>
      <c r="BM34" s="8"/>
      <c r="BU34" s="2">
        <v>39.47</v>
      </c>
      <c r="BV34" s="2">
        <v>22.97</v>
      </c>
      <c r="BW34" s="2">
        <v>21.35</v>
      </c>
      <c r="BX34" s="2">
        <v>14.09</v>
      </c>
      <c r="CC34" s="8"/>
      <c r="DE34" s="1"/>
    </row>
    <row r="35" spans="1:109" s="2" customFormat="1" x14ac:dyDescent="0.3">
      <c r="A35" s="8" t="s">
        <v>676</v>
      </c>
      <c r="B35" s="155" t="s">
        <v>1056</v>
      </c>
      <c r="C35" s="8" t="s">
        <v>322</v>
      </c>
      <c r="D35" s="8" t="s">
        <v>663</v>
      </c>
      <c r="BK35" s="8"/>
      <c r="BL35" s="8"/>
      <c r="BM35" s="8"/>
      <c r="BU35" s="2">
        <v>36.83</v>
      </c>
      <c r="BV35" s="2">
        <v>21.15</v>
      </c>
      <c r="BW35" s="2">
        <v>19.34</v>
      </c>
      <c r="BX35" s="2">
        <v>13.05</v>
      </c>
      <c r="CC35" s="8"/>
      <c r="DE35" s="1"/>
    </row>
    <row r="36" spans="1:109" s="2" customFormat="1" ht="11.25" customHeight="1" x14ac:dyDescent="0.3">
      <c r="A36" s="8" t="s">
        <v>677</v>
      </c>
      <c r="B36" s="155" t="s">
        <v>1056</v>
      </c>
      <c r="C36" s="8" t="s">
        <v>322</v>
      </c>
      <c r="D36" s="8" t="s">
        <v>663</v>
      </c>
      <c r="BK36" s="8"/>
      <c r="BL36" s="8"/>
      <c r="BM36" s="8"/>
      <c r="BU36" s="2">
        <v>35.69</v>
      </c>
      <c r="BV36" s="2">
        <v>21.36</v>
      </c>
      <c r="BW36" s="2">
        <v>19.91</v>
      </c>
      <c r="BX36" s="2">
        <v>13.45</v>
      </c>
      <c r="CC36" s="8"/>
      <c r="DE36" s="1"/>
    </row>
    <row r="37" spans="1:109" s="2" customFormat="1" x14ac:dyDescent="0.3">
      <c r="A37" s="8" t="s">
        <v>678</v>
      </c>
      <c r="B37" s="155" t="s">
        <v>1056</v>
      </c>
      <c r="C37" s="8" t="s">
        <v>322</v>
      </c>
      <c r="D37" s="8" t="s">
        <v>663</v>
      </c>
      <c r="BK37" s="8"/>
      <c r="BL37" s="8"/>
      <c r="BM37" s="8"/>
      <c r="BU37" s="2">
        <v>38.74</v>
      </c>
      <c r="BV37" s="2">
        <v>21.66</v>
      </c>
      <c r="BW37" s="2">
        <v>20.8</v>
      </c>
      <c r="BX37" s="2">
        <v>14.68</v>
      </c>
      <c r="CC37" s="8"/>
      <c r="DE37" s="1"/>
    </row>
    <row r="38" spans="1:109" s="2" customFormat="1" x14ac:dyDescent="0.3">
      <c r="A38" s="8" t="s">
        <v>679</v>
      </c>
      <c r="B38" s="155" t="s">
        <v>1056</v>
      </c>
      <c r="C38" s="8" t="s">
        <v>322</v>
      </c>
      <c r="D38" s="8" t="s">
        <v>663</v>
      </c>
      <c r="BK38" s="8"/>
      <c r="BL38" s="8"/>
      <c r="BM38" s="8"/>
      <c r="BU38" s="2">
        <v>39.54</v>
      </c>
      <c r="BV38" s="2">
        <v>23.73</v>
      </c>
      <c r="BW38" s="2">
        <v>22.18</v>
      </c>
      <c r="BX38" s="2">
        <v>14.23</v>
      </c>
      <c r="CC38" s="8"/>
      <c r="DE38" s="1"/>
    </row>
    <row r="39" spans="1:109" s="2" customFormat="1" x14ac:dyDescent="0.3">
      <c r="A39" s="8" t="s">
        <v>680</v>
      </c>
      <c r="B39" s="155" t="s">
        <v>1056</v>
      </c>
      <c r="C39" s="8" t="s">
        <v>322</v>
      </c>
      <c r="D39" s="8" t="s">
        <v>663</v>
      </c>
      <c r="BK39" s="8"/>
      <c r="BL39" s="8"/>
      <c r="BM39" s="8"/>
      <c r="BU39" s="2">
        <v>38.78</v>
      </c>
      <c r="BV39" s="2">
        <v>22.71</v>
      </c>
      <c r="BW39" s="2">
        <v>22.56</v>
      </c>
      <c r="BX39" s="2">
        <v>14.24</v>
      </c>
      <c r="CC39" s="8"/>
      <c r="DE39" s="1"/>
    </row>
    <row r="40" spans="1:109" s="2" customFormat="1" x14ac:dyDescent="0.3">
      <c r="A40" s="8" t="s">
        <v>681</v>
      </c>
      <c r="B40" s="155" t="s">
        <v>1056</v>
      </c>
      <c r="C40" s="8" t="s">
        <v>322</v>
      </c>
      <c r="D40" s="8" t="s">
        <v>663</v>
      </c>
      <c r="BK40" s="8"/>
      <c r="BL40" s="8"/>
      <c r="BM40" s="8"/>
      <c r="BU40" s="2">
        <v>39.25</v>
      </c>
      <c r="BV40" s="2">
        <v>22.2</v>
      </c>
      <c r="BW40" s="2">
        <v>23.24</v>
      </c>
      <c r="CC40" s="8"/>
      <c r="DE40" s="1"/>
    </row>
    <row r="41" spans="1:109" s="2" customFormat="1" x14ac:dyDescent="0.3">
      <c r="A41" s="8" t="s">
        <v>682</v>
      </c>
      <c r="B41" s="155" t="s">
        <v>1056</v>
      </c>
      <c r="C41" s="8" t="s">
        <v>322</v>
      </c>
      <c r="D41" s="8" t="s">
        <v>663</v>
      </c>
      <c r="BK41" s="8"/>
      <c r="BL41" s="8"/>
      <c r="BM41" s="8"/>
      <c r="BU41" s="2">
        <v>38.380000000000003</v>
      </c>
      <c r="BV41" s="2">
        <v>22.26</v>
      </c>
      <c r="BW41" s="2">
        <v>20.309999999999999</v>
      </c>
      <c r="BX41" s="2">
        <v>14.81</v>
      </c>
      <c r="CC41" s="8"/>
      <c r="DE41" s="1"/>
    </row>
    <row r="42" spans="1:109" s="2" customFormat="1" x14ac:dyDescent="0.3">
      <c r="A42" s="8" t="s">
        <v>683</v>
      </c>
      <c r="B42" s="155" t="s">
        <v>1056</v>
      </c>
      <c r="C42" s="8" t="s">
        <v>322</v>
      </c>
      <c r="D42" s="8" t="s">
        <v>663</v>
      </c>
      <c r="BK42" s="8"/>
      <c r="BL42" s="8"/>
      <c r="BM42" s="8"/>
      <c r="BU42" s="2">
        <v>39.79</v>
      </c>
      <c r="BV42" s="2">
        <v>23.46</v>
      </c>
      <c r="BW42" s="2">
        <v>22.82</v>
      </c>
      <c r="BX42" s="2">
        <v>15.08</v>
      </c>
      <c r="CC42" s="8"/>
      <c r="DE42" s="1"/>
    </row>
    <row r="43" spans="1:109" s="2" customFormat="1" x14ac:dyDescent="0.3">
      <c r="A43" s="8" t="s">
        <v>684</v>
      </c>
      <c r="B43" s="155" t="s">
        <v>1056</v>
      </c>
      <c r="C43" s="8" t="s">
        <v>322</v>
      </c>
      <c r="D43" s="8" t="s">
        <v>663</v>
      </c>
      <c r="AF43" s="2">
        <v>88.48</v>
      </c>
      <c r="AI43" s="2">
        <v>101.22</v>
      </c>
      <c r="BK43" s="8"/>
      <c r="BL43" s="8"/>
      <c r="BM43" s="8"/>
      <c r="CC43" s="8"/>
      <c r="DE43" s="1"/>
    </row>
    <row r="44" spans="1:109" s="2" customFormat="1" x14ac:dyDescent="0.3">
      <c r="A44" s="8" t="s">
        <v>685</v>
      </c>
      <c r="B44" s="155" t="s">
        <v>1056</v>
      </c>
      <c r="C44" s="8" t="s">
        <v>322</v>
      </c>
      <c r="D44" s="8" t="s">
        <v>663</v>
      </c>
      <c r="AL44" s="2">
        <v>94.31</v>
      </c>
      <c r="AM44" s="2">
        <v>10.11</v>
      </c>
      <c r="AN44" s="2">
        <v>9.24</v>
      </c>
      <c r="BK44" s="8"/>
      <c r="BL44" s="8"/>
      <c r="BM44" s="8"/>
      <c r="CC44" s="8"/>
      <c r="DE44" s="1"/>
    </row>
    <row r="45" spans="1:109" s="2" customFormat="1" x14ac:dyDescent="0.3">
      <c r="A45" s="8" t="s">
        <v>686</v>
      </c>
      <c r="B45" s="155" t="s">
        <v>1056</v>
      </c>
      <c r="C45" s="8" t="s">
        <v>322</v>
      </c>
      <c r="D45" s="8" t="s">
        <v>663</v>
      </c>
      <c r="BK45" s="8"/>
      <c r="BL45" s="8"/>
      <c r="BM45" s="8"/>
      <c r="CC45" s="8"/>
      <c r="CK45" s="2">
        <v>108.98</v>
      </c>
      <c r="CL45" s="2">
        <v>10.49</v>
      </c>
      <c r="CM45" s="2">
        <v>9.59</v>
      </c>
      <c r="DE45" s="1"/>
    </row>
    <row r="46" spans="1:109" s="2" customFormat="1" x14ac:dyDescent="0.3">
      <c r="A46" s="8" t="s">
        <v>687</v>
      </c>
      <c r="B46" s="155" t="s">
        <v>1056</v>
      </c>
      <c r="C46" s="8" t="s">
        <v>322</v>
      </c>
      <c r="D46" s="8" t="s">
        <v>663</v>
      </c>
      <c r="BK46" s="8"/>
      <c r="BL46" s="8"/>
      <c r="BM46" s="8"/>
      <c r="BY46" s="2">
        <v>67.89</v>
      </c>
      <c r="BZ46" s="2">
        <v>47.22</v>
      </c>
      <c r="CA46" s="2">
        <v>29.84</v>
      </c>
      <c r="CC46" s="8"/>
      <c r="DE46" s="1"/>
    </row>
    <row r="47" spans="1:109" s="2" customFormat="1" x14ac:dyDescent="0.3">
      <c r="A47" s="8" t="s">
        <v>688</v>
      </c>
      <c r="B47" s="155" t="s">
        <v>1056</v>
      </c>
      <c r="C47" s="8" t="s">
        <v>322</v>
      </c>
      <c r="D47" s="8" t="s">
        <v>663</v>
      </c>
      <c r="BK47" s="8"/>
      <c r="BL47" s="8"/>
      <c r="BM47" s="8"/>
      <c r="BY47" s="2">
        <v>62.82</v>
      </c>
      <c r="BZ47" s="2">
        <v>43.63</v>
      </c>
      <c r="CA47" s="2">
        <v>28.55</v>
      </c>
      <c r="CC47" s="8"/>
      <c r="DE47" s="1"/>
    </row>
    <row r="48" spans="1:109" s="2" customFormat="1" x14ac:dyDescent="0.3">
      <c r="A48" s="8" t="s">
        <v>689</v>
      </c>
      <c r="B48" s="155" t="s">
        <v>1056</v>
      </c>
      <c r="C48" s="8" t="s">
        <v>322</v>
      </c>
      <c r="D48" s="8" t="s">
        <v>663</v>
      </c>
      <c r="BK48" s="8"/>
      <c r="BL48" s="8"/>
      <c r="BM48" s="8"/>
      <c r="CC48" s="8"/>
      <c r="CD48" s="2">
        <v>25.55</v>
      </c>
      <c r="CE48" s="2">
        <v>20.55</v>
      </c>
      <c r="DE48" s="1"/>
    </row>
    <row r="49" spans="1:109" s="2" customFormat="1" x14ac:dyDescent="0.3">
      <c r="A49" s="8" t="s">
        <v>690</v>
      </c>
      <c r="B49" s="155" t="s">
        <v>1056</v>
      </c>
      <c r="C49" s="8" t="s">
        <v>322</v>
      </c>
      <c r="D49" s="8" t="s">
        <v>663</v>
      </c>
      <c r="BK49" s="8"/>
      <c r="BL49" s="8"/>
      <c r="BM49" s="8"/>
      <c r="CC49" s="8"/>
      <c r="CD49" s="2">
        <v>25.77</v>
      </c>
      <c r="CE49" s="2">
        <v>20.5</v>
      </c>
      <c r="DE49" s="1"/>
    </row>
    <row r="50" spans="1:109" s="2" customFormat="1" x14ac:dyDescent="0.3">
      <c r="A50" s="8" t="s">
        <v>691</v>
      </c>
      <c r="B50" s="155" t="s">
        <v>1056</v>
      </c>
      <c r="C50" s="8" t="s">
        <v>322</v>
      </c>
      <c r="D50" s="8" t="s">
        <v>663</v>
      </c>
      <c r="Z50" s="2">
        <v>35.25</v>
      </c>
      <c r="AA50" s="2">
        <v>21.2</v>
      </c>
      <c r="BK50" s="8"/>
      <c r="BL50" s="8"/>
      <c r="BM50" s="8"/>
      <c r="CC50" s="8"/>
      <c r="DE50" s="1"/>
    </row>
    <row r="51" spans="1:109" s="2" customFormat="1" x14ac:dyDescent="0.3">
      <c r="A51" s="8" t="s">
        <v>692</v>
      </c>
      <c r="B51" s="155" t="s">
        <v>1056</v>
      </c>
      <c r="C51" s="8" t="s">
        <v>322</v>
      </c>
      <c r="D51" s="8" t="s">
        <v>663</v>
      </c>
      <c r="Z51" s="2">
        <v>36.450000000000003</v>
      </c>
      <c r="AA51" s="2">
        <v>20.81</v>
      </c>
      <c r="BK51" s="8"/>
      <c r="BL51" s="8"/>
      <c r="BM51" s="8"/>
      <c r="CC51" s="8"/>
      <c r="DE51" s="1"/>
    </row>
    <row r="52" spans="1:109" s="2" customFormat="1" x14ac:dyDescent="0.3">
      <c r="A52" s="8" t="s">
        <v>693</v>
      </c>
      <c r="B52" s="155" t="s">
        <v>1056</v>
      </c>
      <c r="C52" s="8" t="s">
        <v>694</v>
      </c>
      <c r="D52" s="8" t="s">
        <v>663</v>
      </c>
      <c r="BK52" s="8"/>
      <c r="BL52" s="8"/>
      <c r="BM52" s="8"/>
      <c r="BN52" s="2">
        <v>248.2</v>
      </c>
      <c r="BO52" s="2">
        <v>61.96</v>
      </c>
      <c r="BP52" s="2">
        <v>55.09</v>
      </c>
      <c r="BQ52" s="2">
        <v>20.079999999999998</v>
      </c>
      <c r="BR52" s="2">
        <v>19.059999999999999</v>
      </c>
      <c r="BS52" s="2">
        <v>37.43</v>
      </c>
      <c r="CC52" s="8"/>
      <c r="DE52" s="1"/>
    </row>
    <row r="53" spans="1:109" s="2" customFormat="1" x14ac:dyDescent="0.3">
      <c r="A53" s="8" t="s">
        <v>695</v>
      </c>
      <c r="B53" s="155" t="s">
        <v>1056</v>
      </c>
      <c r="C53" s="8" t="s">
        <v>694</v>
      </c>
      <c r="D53" s="8" t="s">
        <v>663</v>
      </c>
      <c r="BK53" s="8"/>
      <c r="BL53" s="8"/>
      <c r="BM53" s="8"/>
      <c r="CC53" s="8"/>
      <c r="CN53" s="2">
        <v>115.08</v>
      </c>
      <c r="CO53" s="2">
        <v>10.19</v>
      </c>
      <c r="CP53" s="2">
        <v>9.6300000000000008</v>
      </c>
      <c r="DE53" s="1"/>
    </row>
    <row r="54" spans="1:109" s="2" customFormat="1" x14ac:dyDescent="0.3">
      <c r="A54" s="8" t="s">
        <v>696</v>
      </c>
      <c r="B54" s="155" t="s">
        <v>1056</v>
      </c>
      <c r="C54" s="8" t="s">
        <v>694</v>
      </c>
      <c r="D54" s="8" t="s">
        <v>663</v>
      </c>
      <c r="AF54" s="2">
        <v>86.55</v>
      </c>
      <c r="AG54" s="2">
        <v>8.5500000000000007</v>
      </c>
      <c r="AH54" s="2">
        <v>11.5</v>
      </c>
      <c r="BK54" s="8"/>
      <c r="BL54" s="8"/>
      <c r="BM54" s="8"/>
      <c r="CC54" s="8"/>
      <c r="DE54" s="1"/>
    </row>
    <row r="55" spans="1:109" x14ac:dyDescent="0.3">
      <c r="A55" s="1" t="s">
        <v>697</v>
      </c>
      <c r="B55" s="155" t="s">
        <v>1056</v>
      </c>
      <c r="C55" s="9" t="s">
        <v>661</v>
      </c>
      <c r="D55" s="9" t="s">
        <v>60</v>
      </c>
      <c r="E55" s="9"/>
      <c r="Q55" s="6">
        <v>43.2</v>
      </c>
      <c r="BK55" s="1"/>
      <c r="BL55" s="1"/>
      <c r="BM55" s="1"/>
      <c r="CC55" s="1"/>
    </row>
    <row r="56" spans="1:109" x14ac:dyDescent="0.3">
      <c r="A56" s="1" t="s">
        <v>698</v>
      </c>
      <c r="B56" s="155" t="s">
        <v>1056</v>
      </c>
      <c r="C56" s="9" t="s">
        <v>661</v>
      </c>
      <c r="D56" s="9" t="s">
        <v>60</v>
      </c>
      <c r="E56" s="9"/>
      <c r="Q56" s="6">
        <v>45.05</v>
      </c>
      <c r="BK56" s="1"/>
      <c r="BL56" s="1"/>
      <c r="BM56" s="1"/>
      <c r="CC56" s="1"/>
    </row>
    <row r="57" spans="1:109" x14ac:dyDescent="0.3">
      <c r="A57" s="1" t="s">
        <v>699</v>
      </c>
      <c r="B57" s="155" t="s">
        <v>1056</v>
      </c>
      <c r="C57" s="9" t="s">
        <v>661</v>
      </c>
      <c r="D57" s="9" t="s">
        <v>60</v>
      </c>
      <c r="E57" s="9"/>
      <c r="BK57" s="1"/>
      <c r="BL57" s="1"/>
      <c r="BM57" s="1"/>
      <c r="CA57" s="6">
        <v>25</v>
      </c>
      <c r="CC57" s="1"/>
    </row>
    <row r="58" spans="1:109" x14ac:dyDescent="0.3">
      <c r="A58" s="1" t="s">
        <v>700</v>
      </c>
      <c r="B58" s="155" t="s">
        <v>1056</v>
      </c>
      <c r="C58" s="9" t="s">
        <v>661</v>
      </c>
      <c r="D58" s="9" t="s">
        <v>60</v>
      </c>
      <c r="E58" s="9"/>
      <c r="BY58" s="6">
        <v>59.15</v>
      </c>
      <c r="BZ58" s="6">
        <v>42.7</v>
      </c>
      <c r="CA58" s="6">
        <v>26.05</v>
      </c>
      <c r="CR58" s="1"/>
    </row>
    <row r="59" spans="1:109" x14ac:dyDescent="0.3">
      <c r="A59" s="1" t="s">
        <v>701</v>
      </c>
      <c r="B59" s="155" t="s">
        <v>1056</v>
      </c>
      <c r="C59" s="9" t="s">
        <v>661</v>
      </c>
      <c r="D59" s="9" t="s">
        <v>60</v>
      </c>
      <c r="E59" s="9"/>
      <c r="BY59" s="6">
        <v>60.1</v>
      </c>
      <c r="BZ59" s="6">
        <v>42.75</v>
      </c>
      <c r="CA59" s="6">
        <v>27.6</v>
      </c>
      <c r="CR59" s="1"/>
    </row>
    <row r="60" spans="1:109" x14ac:dyDescent="0.3">
      <c r="A60" s="1" t="s">
        <v>702</v>
      </c>
      <c r="B60" s="155" t="s">
        <v>1056</v>
      </c>
      <c r="C60" s="9" t="s">
        <v>661</v>
      </c>
      <c r="D60" s="9" t="s">
        <v>60</v>
      </c>
      <c r="E60" s="9"/>
      <c r="BY60" s="6">
        <v>58.4</v>
      </c>
      <c r="BZ60" s="6">
        <v>41.4</v>
      </c>
      <c r="CA60" s="6">
        <v>26.5</v>
      </c>
      <c r="CR60" s="1"/>
    </row>
    <row r="61" spans="1:109" x14ac:dyDescent="0.3">
      <c r="A61" s="1" t="s">
        <v>703</v>
      </c>
      <c r="B61" s="155" t="s">
        <v>1056</v>
      </c>
      <c r="C61" s="9" t="s">
        <v>661</v>
      </c>
      <c r="D61" s="9" t="s">
        <v>60</v>
      </c>
      <c r="E61" s="9"/>
      <c r="BU61" s="6">
        <v>38.049999999999997</v>
      </c>
      <c r="BV61" s="6">
        <v>23.15</v>
      </c>
      <c r="BW61" s="6">
        <v>20.7</v>
      </c>
      <c r="BX61" s="6">
        <v>14.45</v>
      </c>
      <c r="CR61" s="1"/>
    </row>
    <row r="62" spans="1:109" x14ac:dyDescent="0.3">
      <c r="A62" s="1" t="s">
        <v>704</v>
      </c>
      <c r="B62" s="155" t="s">
        <v>1056</v>
      </c>
      <c r="C62" s="9" t="s">
        <v>661</v>
      </c>
      <c r="D62" s="9" t="s">
        <v>60</v>
      </c>
      <c r="E62" s="9"/>
      <c r="BL62" s="6">
        <v>51.65</v>
      </c>
      <c r="CR62" s="1"/>
    </row>
    <row r="63" spans="1:109" x14ac:dyDescent="0.3">
      <c r="A63" s="1" t="s">
        <v>705</v>
      </c>
      <c r="B63" s="155" t="s">
        <v>1056</v>
      </c>
      <c r="C63" s="9" t="s">
        <v>661</v>
      </c>
      <c r="D63" s="9" t="s">
        <v>60</v>
      </c>
      <c r="E63" s="9"/>
      <c r="BL63" s="6">
        <v>51.7</v>
      </c>
      <c r="BM63" s="6">
        <v>47.45</v>
      </c>
      <c r="CR63" s="1"/>
    </row>
    <row r="64" spans="1:109" x14ac:dyDescent="0.3">
      <c r="A64" s="1" t="s">
        <v>706</v>
      </c>
      <c r="B64" s="155" t="s">
        <v>1056</v>
      </c>
      <c r="C64" s="9" t="s">
        <v>661</v>
      </c>
      <c r="D64" s="9" t="s">
        <v>60</v>
      </c>
      <c r="E64" s="9"/>
      <c r="I64" s="2"/>
      <c r="J64" s="2"/>
      <c r="K64" s="2"/>
      <c r="L64" s="2"/>
      <c r="M64" s="2"/>
      <c r="N64" s="2"/>
      <c r="O64" s="2"/>
      <c r="BS64" s="6">
        <v>33.299999999999997</v>
      </c>
      <c r="CR64" s="1"/>
    </row>
    <row r="65" spans="1:96" x14ac:dyDescent="0.3">
      <c r="A65" s="1" t="s">
        <v>707</v>
      </c>
      <c r="B65" s="155" t="s">
        <v>1056</v>
      </c>
      <c r="C65" s="9" t="s">
        <v>661</v>
      </c>
      <c r="D65" s="9" t="s">
        <v>60</v>
      </c>
      <c r="E65" s="9"/>
      <c r="K65" s="6">
        <v>45.85</v>
      </c>
      <c r="CR65" s="1"/>
    </row>
    <row r="66" spans="1:96" x14ac:dyDescent="0.3">
      <c r="A66" s="1" t="s">
        <v>708</v>
      </c>
      <c r="B66" s="155" t="s">
        <v>1056</v>
      </c>
      <c r="C66" s="9" t="s">
        <v>661</v>
      </c>
      <c r="D66" s="9" t="s">
        <v>60</v>
      </c>
      <c r="E66" s="9"/>
      <c r="J66" s="6">
        <v>51.8</v>
      </c>
      <c r="K66" s="6">
        <v>37.700000000000003</v>
      </c>
      <c r="CR66" s="1"/>
    </row>
    <row r="67" spans="1:96" x14ac:dyDescent="0.3">
      <c r="A67" s="1" t="s">
        <v>709</v>
      </c>
      <c r="B67" s="155" t="s">
        <v>1056</v>
      </c>
      <c r="C67" s="9" t="s">
        <v>661</v>
      </c>
      <c r="D67" s="9" t="s">
        <v>60</v>
      </c>
      <c r="E67" s="9"/>
      <c r="N67" s="6">
        <v>40.9</v>
      </c>
      <c r="O67" s="6">
        <v>50.45</v>
      </c>
      <c r="CR67" s="1"/>
    </row>
    <row r="68" spans="1:96" x14ac:dyDescent="0.3">
      <c r="A68" s="1" t="s">
        <v>710</v>
      </c>
      <c r="B68" s="155" t="s">
        <v>1056</v>
      </c>
      <c r="C68" s="9" t="s">
        <v>661</v>
      </c>
      <c r="D68" s="9" t="s">
        <v>60</v>
      </c>
      <c r="E68" s="9"/>
      <c r="N68" s="6">
        <v>38.6</v>
      </c>
      <c r="O68" s="6">
        <v>43.65</v>
      </c>
      <c r="CR68" s="1"/>
    </row>
    <row r="69" spans="1:96" x14ac:dyDescent="0.3">
      <c r="A69" s="1" t="s">
        <v>711</v>
      </c>
      <c r="B69" s="155" t="s">
        <v>1056</v>
      </c>
      <c r="C69" s="9" t="s">
        <v>661</v>
      </c>
      <c r="D69" s="9" t="s">
        <v>60</v>
      </c>
      <c r="E69" s="9"/>
      <c r="U69" s="6">
        <v>34.44</v>
      </c>
      <c r="CR69" s="1"/>
    </row>
    <row r="70" spans="1:96" x14ac:dyDescent="0.3">
      <c r="A70" s="1" t="s">
        <v>712</v>
      </c>
      <c r="B70" s="155" t="s">
        <v>1056</v>
      </c>
      <c r="C70" s="9" t="s">
        <v>661</v>
      </c>
      <c r="D70" s="9" t="s">
        <v>60</v>
      </c>
      <c r="E70" s="9"/>
      <c r="U70" s="6">
        <v>34.6</v>
      </c>
      <c r="CR70" s="1"/>
    </row>
    <row r="71" spans="1:96" x14ac:dyDescent="0.3">
      <c r="A71" s="1" t="s">
        <v>713</v>
      </c>
      <c r="B71" s="155" t="s">
        <v>1056</v>
      </c>
      <c r="C71" s="9" t="s">
        <v>661</v>
      </c>
      <c r="D71" s="9" t="s">
        <v>60</v>
      </c>
      <c r="E71" s="9"/>
      <c r="U71" s="6">
        <v>37.35</v>
      </c>
      <c r="CR71" s="1"/>
    </row>
    <row r="72" spans="1:96" x14ac:dyDescent="0.3">
      <c r="A72" s="1" t="s">
        <v>714</v>
      </c>
      <c r="B72" s="155" t="s">
        <v>1056</v>
      </c>
      <c r="C72" s="9" t="s">
        <v>661</v>
      </c>
      <c r="D72" s="9" t="s">
        <v>60</v>
      </c>
      <c r="E72" s="9"/>
      <c r="G72" s="6">
        <v>27.05</v>
      </c>
      <c r="H72" s="6">
        <v>40.6</v>
      </c>
      <c r="CR72" s="1"/>
    </row>
    <row r="73" spans="1:96" x14ac:dyDescent="0.3">
      <c r="A73" s="1" t="s">
        <v>715</v>
      </c>
      <c r="B73" s="155" t="s">
        <v>1056</v>
      </c>
      <c r="C73" s="9" t="s">
        <v>661</v>
      </c>
      <c r="D73" s="9" t="s">
        <v>60</v>
      </c>
      <c r="E73" s="9"/>
      <c r="G73" s="6">
        <v>25.85</v>
      </c>
      <c r="H73" s="6">
        <v>46.6</v>
      </c>
      <c r="CR73" s="1"/>
    </row>
    <row r="74" spans="1:96" x14ac:dyDescent="0.3">
      <c r="A74" s="1" t="s">
        <v>716</v>
      </c>
      <c r="B74" s="155" t="s">
        <v>1056</v>
      </c>
      <c r="C74" s="9" t="s">
        <v>661</v>
      </c>
      <c r="D74" s="9" t="s">
        <v>60</v>
      </c>
      <c r="E74" s="9"/>
      <c r="H74" s="28">
        <v>44</v>
      </c>
      <c r="CR74" s="1"/>
    </row>
    <row r="75" spans="1:96" x14ac:dyDescent="0.3">
      <c r="A75" s="1" t="s">
        <v>717</v>
      </c>
      <c r="B75" s="155" t="s">
        <v>1056</v>
      </c>
      <c r="C75" s="9" t="s">
        <v>661</v>
      </c>
      <c r="D75" s="9" t="s">
        <v>60</v>
      </c>
      <c r="E75" s="9"/>
      <c r="BY75" s="6">
        <v>56.75</v>
      </c>
      <c r="BZ75" s="6">
        <v>42.8</v>
      </c>
      <c r="CA75" s="6">
        <v>26.05</v>
      </c>
      <c r="CR75" s="1"/>
    </row>
    <row r="76" spans="1:96" x14ac:dyDescent="0.3">
      <c r="A76" s="1" t="s">
        <v>718</v>
      </c>
      <c r="B76" s="155" t="s">
        <v>1056</v>
      </c>
      <c r="C76" s="9" t="s">
        <v>661</v>
      </c>
      <c r="D76" s="9" t="s">
        <v>60</v>
      </c>
      <c r="E76" s="9"/>
      <c r="BY76" s="6">
        <v>61.3</v>
      </c>
      <c r="BZ76" s="6">
        <v>44.75</v>
      </c>
      <c r="CA76" s="6">
        <v>27.5</v>
      </c>
      <c r="CR76" s="1"/>
    </row>
    <row r="77" spans="1:96" x14ac:dyDescent="0.3">
      <c r="A77" s="1" t="s">
        <v>719</v>
      </c>
      <c r="B77" s="155" t="s">
        <v>1056</v>
      </c>
      <c r="C77" s="9" t="s">
        <v>661</v>
      </c>
      <c r="D77" s="9" t="s">
        <v>60</v>
      </c>
      <c r="E77" s="9"/>
      <c r="BY77" s="6">
        <v>57.1</v>
      </c>
      <c r="BZ77" s="6">
        <v>42.1</v>
      </c>
      <c r="CA77" s="6">
        <v>25.38</v>
      </c>
      <c r="CR77" s="1"/>
    </row>
    <row r="78" spans="1:96" x14ac:dyDescent="0.3">
      <c r="A78" s="1" t="s">
        <v>710</v>
      </c>
      <c r="B78" s="155" t="s">
        <v>1056</v>
      </c>
      <c r="C78" s="9" t="s">
        <v>661</v>
      </c>
      <c r="D78" s="9" t="s">
        <v>60</v>
      </c>
      <c r="E78" s="9"/>
      <c r="BU78" s="6">
        <v>38.950000000000003</v>
      </c>
      <c r="BV78" s="6">
        <v>24</v>
      </c>
      <c r="BW78" s="6">
        <v>14.3</v>
      </c>
      <c r="BX78" s="6">
        <v>20.2</v>
      </c>
      <c r="CR78" s="1"/>
    </row>
    <row r="79" spans="1:96" x14ac:dyDescent="0.3">
      <c r="A79" s="1" t="s">
        <v>720</v>
      </c>
      <c r="B79" s="155" t="s">
        <v>1056</v>
      </c>
      <c r="C79" s="9" t="s">
        <v>661</v>
      </c>
      <c r="D79" s="9" t="s">
        <v>60</v>
      </c>
      <c r="E79" s="9"/>
      <c r="BV79" s="6">
        <v>20.3</v>
      </c>
      <c r="CR79" s="1"/>
    </row>
    <row r="80" spans="1:96" x14ac:dyDescent="0.3">
      <c r="A80" s="1" t="s">
        <v>721</v>
      </c>
      <c r="B80" s="155" t="s">
        <v>1056</v>
      </c>
      <c r="C80" s="9" t="s">
        <v>661</v>
      </c>
      <c r="D80" s="9" t="s">
        <v>60</v>
      </c>
      <c r="E80" s="9"/>
      <c r="BU80" s="6">
        <v>33.5</v>
      </c>
      <c r="BV80" s="6">
        <v>21.05</v>
      </c>
      <c r="BW80" s="6">
        <v>12.9</v>
      </c>
      <c r="BX80" s="6">
        <v>17.600000000000001</v>
      </c>
      <c r="CR80" s="1"/>
    </row>
    <row r="81" spans="1:109" x14ac:dyDescent="0.3">
      <c r="A81" s="1" t="s">
        <v>722</v>
      </c>
      <c r="B81" s="155" t="s">
        <v>1056</v>
      </c>
      <c r="C81" s="9" t="s">
        <v>661</v>
      </c>
      <c r="D81" s="9" t="s">
        <v>60</v>
      </c>
      <c r="E81" s="9"/>
      <c r="BU81" s="6">
        <v>33.5</v>
      </c>
      <c r="BV81" s="6">
        <v>21.05</v>
      </c>
      <c r="BW81" s="6">
        <v>12</v>
      </c>
      <c r="BX81" s="6">
        <v>16.45</v>
      </c>
      <c r="CR81" s="1"/>
    </row>
    <row r="82" spans="1:109" x14ac:dyDescent="0.3">
      <c r="A82" s="1" t="s">
        <v>723</v>
      </c>
      <c r="B82" s="155" t="s">
        <v>1056</v>
      </c>
      <c r="C82" s="9" t="s">
        <v>661</v>
      </c>
      <c r="D82" s="9" t="s">
        <v>60</v>
      </c>
      <c r="E82" s="9"/>
      <c r="BU82" s="6">
        <v>30.84</v>
      </c>
      <c r="BV82" s="6">
        <v>19.2</v>
      </c>
      <c r="BW82" s="6">
        <v>11.95</v>
      </c>
      <c r="BX82" s="6">
        <v>16.5</v>
      </c>
      <c r="CR82" s="1"/>
    </row>
    <row r="83" spans="1:109" x14ac:dyDescent="0.3">
      <c r="A83" s="1" t="s">
        <v>724</v>
      </c>
      <c r="B83" s="155" t="s">
        <v>1056</v>
      </c>
      <c r="C83" s="9" t="s">
        <v>661</v>
      </c>
      <c r="D83" s="9" t="s">
        <v>60</v>
      </c>
      <c r="E83" s="9"/>
      <c r="CD83" s="6">
        <v>24.9</v>
      </c>
      <c r="CE83" s="6">
        <v>22.3</v>
      </c>
      <c r="CR83" s="1"/>
    </row>
    <row r="84" spans="1:109" x14ac:dyDescent="0.3">
      <c r="A84" s="1" t="s">
        <v>725</v>
      </c>
      <c r="B84" s="155" t="s">
        <v>1056</v>
      </c>
      <c r="C84" s="9" t="s">
        <v>661</v>
      </c>
      <c r="D84" s="9" t="s">
        <v>60</v>
      </c>
      <c r="E84" s="9"/>
      <c r="CB84" s="6">
        <v>19.600000000000001</v>
      </c>
      <c r="CC84" s="6">
        <v>20.55</v>
      </c>
      <c r="CR84" s="1"/>
    </row>
    <row r="85" spans="1:109" x14ac:dyDescent="0.3">
      <c r="A85" s="1" t="s">
        <v>726</v>
      </c>
      <c r="B85" s="155" t="s">
        <v>1056</v>
      </c>
      <c r="C85" s="9" t="s">
        <v>661</v>
      </c>
      <c r="D85" s="9" t="s">
        <v>60</v>
      </c>
      <c r="E85" s="9"/>
      <c r="CK85" s="6">
        <v>104</v>
      </c>
      <c r="CL85" s="6">
        <v>11.1</v>
      </c>
      <c r="CM85" s="6">
        <v>8.5500000000000007</v>
      </c>
      <c r="CR85" s="1"/>
    </row>
    <row r="86" spans="1:109" x14ac:dyDescent="0.3">
      <c r="A86" s="1" t="s">
        <v>727</v>
      </c>
      <c r="B86" s="155" t="s">
        <v>1056</v>
      </c>
      <c r="C86" s="9" t="s">
        <v>661</v>
      </c>
      <c r="D86" s="9" t="s">
        <v>60</v>
      </c>
      <c r="E86" s="9"/>
      <c r="AF86" s="6">
        <v>81.3</v>
      </c>
      <c r="AG86" s="6">
        <v>10.7</v>
      </c>
      <c r="AH86" s="6">
        <v>9.3000000000000007</v>
      </c>
      <c r="CP86" s="1"/>
    </row>
    <row r="87" spans="1:109" x14ac:dyDescent="0.3">
      <c r="A87" s="1" t="s">
        <v>728</v>
      </c>
      <c r="B87" s="155" t="s">
        <v>1056</v>
      </c>
      <c r="C87" s="9" t="s">
        <v>661</v>
      </c>
      <c r="D87" s="9" t="s">
        <v>60</v>
      </c>
      <c r="E87" s="9"/>
      <c r="AL87" s="6">
        <v>90.5</v>
      </c>
      <c r="AM87" s="6">
        <v>8.9</v>
      </c>
      <c r="AN87" s="6">
        <v>8.4</v>
      </c>
      <c r="CP87" s="1"/>
    </row>
    <row r="88" spans="1:109" x14ac:dyDescent="0.3">
      <c r="A88" s="8" t="s">
        <v>729</v>
      </c>
      <c r="B88" s="155" t="s">
        <v>1056</v>
      </c>
      <c r="C88" s="9" t="s">
        <v>661</v>
      </c>
      <c r="D88" s="9" t="s">
        <v>60</v>
      </c>
      <c r="E88" s="10"/>
      <c r="AR88" s="10"/>
      <c r="AS88" s="10"/>
      <c r="AT88" s="10"/>
      <c r="AU88" s="10"/>
      <c r="AV88" s="10" t="s">
        <v>730</v>
      </c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CP88" s="8"/>
      <c r="DE88" s="9"/>
    </row>
    <row r="89" spans="1:109" x14ac:dyDescent="0.3">
      <c r="A89" s="8" t="s">
        <v>731</v>
      </c>
      <c r="B89" s="155" t="s">
        <v>1056</v>
      </c>
      <c r="C89" s="9" t="s">
        <v>661</v>
      </c>
      <c r="D89" s="9" t="s">
        <v>60</v>
      </c>
      <c r="E89" s="10"/>
      <c r="AR89" s="10"/>
      <c r="AS89" s="10"/>
      <c r="AT89" s="10"/>
      <c r="AU89" s="10"/>
      <c r="AV89" s="10" t="s">
        <v>732</v>
      </c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CP89" s="8"/>
      <c r="DE89" s="9"/>
    </row>
    <row r="90" spans="1:109" x14ac:dyDescent="0.3">
      <c r="A90" s="8" t="s">
        <v>733</v>
      </c>
      <c r="B90" s="155" t="s">
        <v>1056</v>
      </c>
      <c r="C90" s="9" t="s">
        <v>661</v>
      </c>
      <c r="D90" s="9" t="s">
        <v>60</v>
      </c>
      <c r="E90" s="10"/>
      <c r="AR90" s="10" t="s">
        <v>734</v>
      </c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CP90" s="8"/>
    </row>
    <row r="91" spans="1:109" x14ac:dyDescent="0.3">
      <c r="A91" s="9" t="s">
        <v>735</v>
      </c>
      <c r="B91" s="155" t="s">
        <v>78</v>
      </c>
      <c r="C91" s="9" t="s">
        <v>77</v>
      </c>
      <c r="D91" s="9" t="s">
        <v>194</v>
      </c>
      <c r="I91" s="6">
        <v>238.4</v>
      </c>
      <c r="J91" s="6">
        <v>42.3</v>
      </c>
      <c r="K91" s="6">
        <v>35.1</v>
      </c>
      <c r="L91" s="6">
        <v>14.4</v>
      </c>
      <c r="M91" s="6">
        <v>16.899999999999999</v>
      </c>
      <c r="N91" s="6">
        <v>29.4</v>
      </c>
      <c r="O91" s="6">
        <v>37.9</v>
      </c>
      <c r="CP91" s="9"/>
    </row>
    <row r="92" spans="1:109" x14ac:dyDescent="0.3">
      <c r="A92" s="9" t="s">
        <v>736</v>
      </c>
      <c r="B92" s="155" t="s">
        <v>78</v>
      </c>
      <c r="C92" s="9" t="s">
        <v>737</v>
      </c>
      <c r="D92" s="9" t="s">
        <v>906</v>
      </c>
      <c r="CP92" s="9"/>
      <c r="CQ92" s="28">
        <v>127.3</v>
      </c>
      <c r="CR92" s="6">
        <v>5.25</v>
      </c>
      <c r="CS92" s="6">
        <v>9.5500000000000007</v>
      </c>
    </row>
    <row r="93" spans="1:109" x14ac:dyDescent="0.3">
      <c r="A93" s="1" t="s">
        <v>738</v>
      </c>
      <c r="B93" s="6" t="s">
        <v>158</v>
      </c>
      <c r="C93" s="9" t="s">
        <v>661</v>
      </c>
      <c r="D93" s="9" t="s">
        <v>60</v>
      </c>
      <c r="E93" s="9"/>
      <c r="Y93" s="6">
        <v>33.450000000000003</v>
      </c>
      <c r="CP93" s="1"/>
    </row>
    <row r="94" spans="1:109" x14ac:dyDescent="0.3">
      <c r="A94" s="1" t="s">
        <v>739</v>
      </c>
      <c r="B94" s="6" t="s">
        <v>158</v>
      </c>
      <c r="C94" s="9" t="s">
        <v>661</v>
      </c>
      <c r="D94" s="9" t="s">
        <v>60</v>
      </c>
      <c r="E94" s="9"/>
      <c r="U94" s="6">
        <v>26.3</v>
      </c>
      <c r="V94" s="6">
        <v>17.55</v>
      </c>
      <c r="CP94" s="1"/>
    </row>
    <row r="95" spans="1:109" x14ac:dyDescent="0.3">
      <c r="A95" s="1" t="s">
        <v>740</v>
      </c>
      <c r="B95" s="6" t="s">
        <v>158</v>
      </c>
      <c r="C95" s="9" t="s">
        <v>661</v>
      </c>
      <c r="D95" s="9" t="s">
        <v>60</v>
      </c>
      <c r="E95" s="9"/>
      <c r="CP95" s="1"/>
      <c r="CQ95" s="6">
        <v>82</v>
      </c>
      <c r="CR95" s="6">
        <v>7.35</v>
      </c>
      <c r="CS95" s="6">
        <v>9.1999999999999993</v>
      </c>
    </row>
    <row r="96" spans="1:109" x14ac:dyDescent="0.3">
      <c r="A96" s="1" t="s">
        <v>741</v>
      </c>
      <c r="B96" s="6" t="s">
        <v>158</v>
      </c>
      <c r="C96" s="9" t="s">
        <v>661</v>
      </c>
      <c r="D96" s="9" t="s">
        <v>60</v>
      </c>
      <c r="E96" s="9"/>
      <c r="CP96" s="1"/>
      <c r="CQ96" s="6">
        <v>83.45</v>
      </c>
      <c r="CR96" s="6">
        <v>7.5</v>
      </c>
      <c r="CS96" s="6">
        <v>9.75</v>
      </c>
    </row>
    <row r="97" spans="1:94" x14ac:dyDescent="0.3">
      <c r="A97" s="1" t="s">
        <v>742</v>
      </c>
      <c r="B97" s="6" t="s">
        <v>158</v>
      </c>
      <c r="C97" s="9" t="s">
        <v>661</v>
      </c>
      <c r="D97" s="9" t="s">
        <v>60</v>
      </c>
      <c r="E97" s="9"/>
      <c r="CH97" s="6">
        <v>88.2</v>
      </c>
      <c r="CI97" s="6">
        <v>8.85</v>
      </c>
      <c r="CJ97" s="6">
        <v>9.8000000000000007</v>
      </c>
      <c r="CP97" s="1"/>
    </row>
    <row r="98" spans="1:94" x14ac:dyDescent="0.3">
      <c r="A98" s="1" t="s">
        <v>743</v>
      </c>
      <c r="B98" s="6" t="s">
        <v>158</v>
      </c>
      <c r="C98" s="9" t="s">
        <v>661</v>
      </c>
      <c r="D98" s="9" t="s">
        <v>60</v>
      </c>
      <c r="E98" s="9"/>
      <c r="CH98" s="6">
        <v>85.45</v>
      </c>
      <c r="CI98" s="6">
        <v>8.4499999999999993</v>
      </c>
      <c r="CJ98" s="6">
        <v>8.8000000000000007</v>
      </c>
      <c r="CP98" s="1"/>
    </row>
    <row r="99" spans="1:94" x14ac:dyDescent="0.3">
      <c r="A99" s="1" t="s">
        <v>744</v>
      </c>
      <c r="B99" s="6" t="s">
        <v>158</v>
      </c>
      <c r="C99" s="9" t="s">
        <v>661</v>
      </c>
      <c r="D99" s="9" t="s">
        <v>60</v>
      </c>
      <c r="E99" s="9"/>
      <c r="CK99" s="6">
        <v>97.8</v>
      </c>
      <c r="CL99" s="6">
        <v>9.1</v>
      </c>
      <c r="CM99" s="6">
        <v>10.1</v>
      </c>
      <c r="CP99" s="1"/>
    </row>
    <row r="100" spans="1:94" x14ac:dyDescent="0.3">
      <c r="A100" s="1" t="s">
        <v>745</v>
      </c>
      <c r="B100" s="6" t="s">
        <v>158</v>
      </c>
      <c r="C100" s="9" t="s">
        <v>661</v>
      </c>
      <c r="D100" s="9" t="s">
        <v>60</v>
      </c>
      <c r="E100" s="9"/>
      <c r="BS100" s="6">
        <v>25.4</v>
      </c>
      <c r="CP100" s="1"/>
    </row>
    <row r="101" spans="1:94" x14ac:dyDescent="0.3">
      <c r="A101" s="1" t="s">
        <v>746</v>
      </c>
      <c r="B101" s="6" t="s">
        <v>158</v>
      </c>
      <c r="C101" s="9" t="s">
        <v>661</v>
      </c>
      <c r="D101" s="9" t="s">
        <v>60</v>
      </c>
      <c r="E101" s="9"/>
      <c r="BS101" s="28">
        <v>29.1</v>
      </c>
      <c r="CP101" s="1"/>
    </row>
    <row r="102" spans="1:94" x14ac:dyDescent="0.3">
      <c r="A102" s="1" t="s">
        <v>747</v>
      </c>
      <c r="B102" s="6" t="s">
        <v>158</v>
      </c>
      <c r="C102" s="9" t="s">
        <v>661</v>
      </c>
      <c r="D102" s="9" t="s">
        <v>60</v>
      </c>
      <c r="E102" s="9"/>
      <c r="BS102" s="6">
        <v>30.2</v>
      </c>
      <c r="CP102" s="1"/>
    </row>
    <row r="103" spans="1:94" x14ac:dyDescent="0.3">
      <c r="A103" s="1" t="s">
        <v>748</v>
      </c>
      <c r="B103" s="6" t="s">
        <v>158</v>
      </c>
      <c r="C103" s="9" t="s">
        <v>661</v>
      </c>
      <c r="D103" s="9" t="s">
        <v>60</v>
      </c>
      <c r="E103" s="9"/>
      <c r="BS103" s="28">
        <v>29.95</v>
      </c>
      <c r="CP103" s="1"/>
    </row>
    <row r="104" spans="1:94" x14ac:dyDescent="0.3">
      <c r="A104" s="1" t="s">
        <v>749</v>
      </c>
      <c r="B104" s="6" t="s">
        <v>158</v>
      </c>
      <c r="C104" s="9" t="s">
        <v>661</v>
      </c>
      <c r="D104" s="9" t="s">
        <v>60</v>
      </c>
      <c r="E104" s="9"/>
      <c r="BP104" s="6">
        <v>45.5</v>
      </c>
      <c r="CP104" s="1"/>
    </row>
    <row r="105" spans="1:94" x14ac:dyDescent="0.3">
      <c r="A105" s="1" t="s">
        <v>750</v>
      </c>
      <c r="B105" s="6" t="s">
        <v>158</v>
      </c>
      <c r="C105" s="9" t="s">
        <v>661</v>
      </c>
      <c r="D105" s="9" t="s">
        <v>60</v>
      </c>
      <c r="E105" s="9"/>
      <c r="AE105" s="6">
        <v>29.35</v>
      </c>
      <c r="CP105" s="1"/>
    </row>
    <row r="106" spans="1:94" x14ac:dyDescent="0.3">
      <c r="A106" s="1" t="s">
        <v>751</v>
      </c>
      <c r="B106" s="6" t="s">
        <v>158</v>
      </c>
      <c r="C106" s="9" t="s">
        <v>661</v>
      </c>
      <c r="D106" s="9" t="s">
        <v>60</v>
      </c>
      <c r="E106" s="9"/>
      <c r="AE106" s="6">
        <v>29.6</v>
      </c>
      <c r="CP106" s="1"/>
    </row>
    <row r="107" spans="1:94" x14ac:dyDescent="0.3">
      <c r="A107" s="1" t="s">
        <v>752</v>
      </c>
      <c r="B107" s="6" t="s">
        <v>158</v>
      </c>
      <c r="C107" s="9" t="s">
        <v>661</v>
      </c>
      <c r="D107" s="9" t="s">
        <v>60</v>
      </c>
      <c r="E107" s="9"/>
      <c r="CK107" s="6">
        <v>94.45</v>
      </c>
      <c r="CL107" s="6">
        <v>8.5</v>
      </c>
      <c r="CM107" s="6">
        <v>9.4</v>
      </c>
      <c r="CP107" s="1"/>
    </row>
    <row r="108" spans="1:94" x14ac:dyDescent="0.3">
      <c r="A108" s="1" t="s">
        <v>753</v>
      </c>
      <c r="B108" s="6" t="s">
        <v>158</v>
      </c>
      <c r="C108" s="9" t="s">
        <v>661</v>
      </c>
      <c r="D108" s="9" t="s">
        <v>60</v>
      </c>
      <c r="E108" s="9"/>
      <c r="AC108" s="6">
        <v>25.1</v>
      </c>
      <c r="AD108" s="6">
        <v>14.55</v>
      </c>
      <c r="CP108" s="1"/>
    </row>
    <row r="109" spans="1:94" x14ac:dyDescent="0.3">
      <c r="A109" s="1" t="s">
        <v>754</v>
      </c>
      <c r="B109" s="6" t="s">
        <v>158</v>
      </c>
      <c r="C109" s="9" t="s">
        <v>661</v>
      </c>
      <c r="D109" s="9" t="s">
        <v>60</v>
      </c>
      <c r="E109" s="9"/>
      <c r="AB109" s="6">
        <v>26.05</v>
      </c>
      <c r="CP109" s="1"/>
    </row>
    <row r="110" spans="1:94" x14ac:dyDescent="0.3">
      <c r="A110" s="1" t="s">
        <v>755</v>
      </c>
      <c r="B110" s="6" t="s">
        <v>158</v>
      </c>
      <c r="C110" s="9" t="s">
        <v>661</v>
      </c>
      <c r="D110" s="9" t="s">
        <v>60</v>
      </c>
      <c r="E110" s="9"/>
      <c r="AB110" s="6">
        <v>27.25</v>
      </c>
      <c r="CP110" s="1"/>
    </row>
    <row r="111" spans="1:94" x14ac:dyDescent="0.3">
      <c r="A111" s="1" t="s">
        <v>756</v>
      </c>
      <c r="B111" s="6" t="s">
        <v>158</v>
      </c>
      <c r="C111" s="9" t="s">
        <v>661</v>
      </c>
      <c r="D111" s="9" t="s">
        <v>60</v>
      </c>
      <c r="E111" s="9"/>
      <c r="Y111" s="6">
        <v>33.75</v>
      </c>
      <c r="CP111" s="1"/>
    </row>
    <row r="112" spans="1:94" x14ac:dyDescent="0.3">
      <c r="A112" s="1" t="s">
        <v>757</v>
      </c>
      <c r="B112" s="6" t="s">
        <v>158</v>
      </c>
      <c r="C112" s="9" t="s">
        <v>661</v>
      </c>
      <c r="D112" s="9" t="s">
        <v>60</v>
      </c>
      <c r="E112" s="9"/>
      <c r="U112" s="6">
        <v>25.1</v>
      </c>
      <c r="V112" s="6">
        <v>17.05</v>
      </c>
      <c r="CP112" s="1"/>
    </row>
    <row r="113" spans="1:94" x14ac:dyDescent="0.3">
      <c r="A113" s="10" t="s">
        <v>758</v>
      </c>
      <c r="B113" s="6" t="s">
        <v>158</v>
      </c>
      <c r="C113" s="9" t="s">
        <v>661</v>
      </c>
      <c r="D113" s="9" t="s">
        <v>60</v>
      </c>
      <c r="E113" s="10"/>
      <c r="AR113" s="10" t="s">
        <v>759</v>
      </c>
      <c r="AS113" s="10"/>
      <c r="AT113" s="10"/>
      <c r="AU113" s="10"/>
      <c r="CH113" s="10"/>
      <c r="CP113" s="10"/>
    </row>
    <row r="114" spans="1:94" x14ac:dyDescent="0.3">
      <c r="A114" s="10" t="s">
        <v>760</v>
      </c>
      <c r="B114" s="6" t="s">
        <v>158</v>
      </c>
      <c r="C114" s="9" t="s">
        <v>661</v>
      </c>
      <c r="D114" s="9" t="s">
        <v>60</v>
      </c>
      <c r="I114" s="10"/>
      <c r="J114" s="10"/>
      <c r="AR114" s="10"/>
      <c r="AS114" s="10" t="s">
        <v>761</v>
      </c>
      <c r="AT114" s="10"/>
      <c r="AU114" s="10"/>
      <c r="AV114" s="10"/>
      <c r="AW114" s="10"/>
      <c r="AX114" s="10"/>
      <c r="AY114" s="10"/>
      <c r="BK114" s="10"/>
      <c r="BL114" s="10"/>
      <c r="BM114" s="10"/>
      <c r="BN114" s="10"/>
      <c r="BO114" s="10"/>
    </row>
    <row r="115" spans="1:94" x14ac:dyDescent="0.3">
      <c r="A115" s="10" t="s">
        <v>762</v>
      </c>
      <c r="B115" s="6" t="s">
        <v>158</v>
      </c>
      <c r="C115" s="9" t="s">
        <v>661</v>
      </c>
      <c r="D115" s="9" t="s">
        <v>60</v>
      </c>
      <c r="I115" s="10"/>
      <c r="J115" s="10"/>
      <c r="AR115" s="10"/>
      <c r="AS115" s="10" t="s">
        <v>763</v>
      </c>
      <c r="AT115" s="10"/>
      <c r="AU115" s="10"/>
      <c r="AV115" s="10"/>
      <c r="AW115" s="10"/>
      <c r="AX115" s="10"/>
      <c r="AY115" s="10"/>
      <c r="BK115" s="10"/>
      <c r="BL115" s="10"/>
      <c r="BM115" s="10"/>
      <c r="BN115" s="10"/>
      <c r="BO115" s="10"/>
      <c r="BY115" s="9"/>
    </row>
    <row r="116" spans="1:94" x14ac:dyDescent="0.3">
      <c r="A116" s="10" t="s">
        <v>764</v>
      </c>
      <c r="B116" s="6" t="s">
        <v>158</v>
      </c>
      <c r="C116" s="9" t="s">
        <v>661</v>
      </c>
      <c r="D116" s="9" t="s">
        <v>60</v>
      </c>
      <c r="I116" s="10"/>
      <c r="J116" s="10"/>
      <c r="AR116" s="10"/>
      <c r="AS116" s="10"/>
      <c r="AT116" s="10"/>
      <c r="AU116" s="10"/>
      <c r="AV116" s="10"/>
      <c r="AW116" s="10" t="s">
        <v>765</v>
      </c>
      <c r="AX116" s="10"/>
      <c r="AY116" s="10"/>
      <c r="BK116" s="10"/>
      <c r="BL116" s="10"/>
      <c r="BM116" s="10"/>
      <c r="BN116" s="10"/>
      <c r="BO116" s="10"/>
      <c r="BY116" s="9"/>
    </row>
    <row r="117" spans="1:94" x14ac:dyDescent="0.3">
      <c r="A117" s="10" t="s">
        <v>766</v>
      </c>
      <c r="B117" s="6" t="s">
        <v>158</v>
      </c>
      <c r="C117" s="9" t="s">
        <v>661</v>
      </c>
      <c r="D117" s="9" t="s">
        <v>60</v>
      </c>
      <c r="I117" s="10"/>
      <c r="J117" s="10"/>
      <c r="AR117" s="10"/>
      <c r="AS117" s="10"/>
      <c r="AT117" s="10"/>
      <c r="AU117" s="10"/>
      <c r="AV117" s="10"/>
      <c r="AW117" s="10"/>
      <c r="AX117" s="10"/>
      <c r="AY117" s="10"/>
      <c r="BK117" s="10"/>
      <c r="BL117" s="10"/>
      <c r="BM117" s="10"/>
      <c r="BN117" s="10"/>
      <c r="BO117" s="10"/>
      <c r="BY117" s="9"/>
    </row>
    <row r="118" spans="1:94" x14ac:dyDescent="0.3">
      <c r="A118" s="10" t="s">
        <v>767</v>
      </c>
      <c r="B118" s="6" t="s">
        <v>158</v>
      </c>
      <c r="C118" s="9" t="s">
        <v>661</v>
      </c>
      <c r="D118" s="9" t="s">
        <v>60</v>
      </c>
      <c r="I118" s="10"/>
      <c r="J118" s="10"/>
      <c r="AR118" s="10"/>
      <c r="AS118" s="10"/>
      <c r="AT118" s="10"/>
      <c r="AU118" s="10"/>
      <c r="AV118" s="10"/>
      <c r="AW118" s="10"/>
      <c r="AX118" s="10"/>
      <c r="AY118" s="10"/>
      <c r="BK118" s="10"/>
      <c r="BL118" s="10"/>
      <c r="BM118" s="10"/>
      <c r="BN118" s="10"/>
      <c r="BO118" s="10"/>
      <c r="BY118" s="9"/>
    </row>
    <row r="119" spans="1:94" x14ac:dyDescent="0.3">
      <c r="A119" s="10" t="s">
        <v>768</v>
      </c>
      <c r="B119" s="6" t="s">
        <v>158</v>
      </c>
      <c r="C119" s="9" t="s">
        <v>661</v>
      </c>
      <c r="D119" s="9" t="s">
        <v>60</v>
      </c>
      <c r="I119" s="10"/>
      <c r="J119" s="10"/>
      <c r="AR119" s="10"/>
      <c r="AS119" s="10"/>
      <c r="AT119" s="10"/>
      <c r="AU119" s="10"/>
      <c r="AV119" s="10"/>
      <c r="AW119" s="10" t="s">
        <v>769</v>
      </c>
      <c r="AX119" s="10"/>
      <c r="AY119" s="10"/>
      <c r="BK119" s="10"/>
      <c r="BL119" s="10"/>
      <c r="BM119" s="10"/>
      <c r="BN119" s="10"/>
      <c r="BO119" s="10"/>
      <c r="BY119" s="9"/>
    </row>
    <row r="120" spans="1:94" x14ac:dyDescent="0.3">
      <c r="A120" s="10" t="s">
        <v>770</v>
      </c>
      <c r="B120" s="6" t="s">
        <v>158</v>
      </c>
      <c r="C120" s="9" t="s">
        <v>661</v>
      </c>
      <c r="D120" s="9" t="s">
        <v>60</v>
      </c>
      <c r="I120" s="10"/>
      <c r="J120" s="10"/>
      <c r="AR120" s="10"/>
      <c r="AS120" s="10"/>
      <c r="AT120" s="10"/>
      <c r="AU120" s="10"/>
      <c r="AV120" s="10"/>
      <c r="AW120" s="10" t="s">
        <v>771</v>
      </c>
      <c r="AX120" s="10"/>
      <c r="AY120" s="10"/>
      <c r="BK120" s="10"/>
      <c r="BL120" s="10"/>
      <c r="BM120" s="10"/>
      <c r="BN120" s="10"/>
      <c r="BO120" s="10"/>
      <c r="BY120" s="9"/>
    </row>
    <row r="121" spans="1:94" x14ac:dyDescent="0.3">
      <c r="A121" s="10" t="s">
        <v>772</v>
      </c>
      <c r="B121" s="6" t="s">
        <v>158</v>
      </c>
      <c r="C121" s="9" t="s">
        <v>661</v>
      </c>
      <c r="D121" s="9" t="s">
        <v>60</v>
      </c>
      <c r="I121" s="10"/>
      <c r="J121" s="10"/>
      <c r="AR121" s="10"/>
      <c r="AS121" s="10"/>
      <c r="AT121" s="10"/>
      <c r="AU121" s="10"/>
      <c r="AV121" s="10"/>
      <c r="AW121" s="10" t="s">
        <v>773</v>
      </c>
      <c r="AX121" s="10"/>
      <c r="AY121" s="10"/>
      <c r="BK121" s="10"/>
      <c r="BL121" s="10"/>
      <c r="BM121" s="10"/>
      <c r="BN121" s="10"/>
      <c r="BO121" s="10"/>
      <c r="BY121" s="9"/>
    </row>
    <row r="122" spans="1:94" x14ac:dyDescent="0.3">
      <c r="A122" s="10" t="s">
        <v>774</v>
      </c>
      <c r="B122" s="6" t="s">
        <v>158</v>
      </c>
      <c r="C122" s="9" t="s">
        <v>661</v>
      </c>
      <c r="D122" s="9" t="s">
        <v>60</v>
      </c>
      <c r="I122" s="10"/>
      <c r="J122" s="10"/>
      <c r="AR122" s="10"/>
      <c r="AS122" s="10"/>
      <c r="AT122" s="10"/>
      <c r="AU122" s="10"/>
      <c r="AV122" s="10"/>
      <c r="AW122" s="10" t="s">
        <v>775</v>
      </c>
      <c r="AX122" s="10"/>
      <c r="AY122" s="10"/>
      <c r="BK122" s="10"/>
      <c r="BL122" s="10"/>
      <c r="BM122" s="10"/>
      <c r="BN122" s="10"/>
      <c r="BO122" s="10"/>
      <c r="BY122" s="9"/>
    </row>
    <row r="123" spans="1:94" x14ac:dyDescent="0.3">
      <c r="A123" s="10" t="s">
        <v>776</v>
      </c>
      <c r="B123" s="6" t="s">
        <v>158</v>
      </c>
      <c r="C123" s="9" t="s">
        <v>661</v>
      </c>
      <c r="D123" s="9" t="s">
        <v>60</v>
      </c>
      <c r="I123" s="10"/>
      <c r="J123" s="10"/>
      <c r="AR123" s="10"/>
      <c r="AS123" s="10"/>
      <c r="AT123" s="10"/>
      <c r="AU123" s="10"/>
      <c r="AV123" s="10"/>
      <c r="AW123" s="10" t="s">
        <v>777</v>
      </c>
      <c r="AX123" s="10"/>
      <c r="AY123" s="10"/>
      <c r="BK123" s="10"/>
      <c r="BL123" s="10"/>
      <c r="BM123" s="10"/>
      <c r="BN123" s="10"/>
      <c r="BO123" s="10"/>
      <c r="BY123" s="9"/>
    </row>
    <row r="124" spans="1:94" x14ac:dyDescent="0.3">
      <c r="A124" s="10" t="s">
        <v>778</v>
      </c>
      <c r="B124" s="6" t="s">
        <v>158</v>
      </c>
      <c r="C124" s="9" t="s">
        <v>661</v>
      </c>
      <c r="D124" s="9" t="s">
        <v>60</v>
      </c>
      <c r="I124" s="10"/>
      <c r="J124" s="10"/>
      <c r="AR124" s="10"/>
      <c r="AS124" s="10"/>
      <c r="AT124" s="10"/>
      <c r="AU124" s="10"/>
      <c r="AV124" s="10" t="s">
        <v>779</v>
      </c>
      <c r="AW124" s="10"/>
      <c r="AX124" s="10"/>
      <c r="AY124" s="10"/>
      <c r="BK124" s="10"/>
      <c r="BL124" s="10"/>
      <c r="BM124" s="10"/>
      <c r="BN124" s="10"/>
      <c r="BO124" s="10"/>
      <c r="BY124" s="9"/>
    </row>
    <row r="125" spans="1:94" x14ac:dyDescent="0.3">
      <c r="A125" s="10" t="s">
        <v>780</v>
      </c>
      <c r="B125" s="6" t="s">
        <v>158</v>
      </c>
      <c r="C125" s="9" t="s">
        <v>661</v>
      </c>
      <c r="D125" s="9" t="s">
        <v>60</v>
      </c>
      <c r="I125" s="10"/>
      <c r="J125" s="10"/>
      <c r="AR125" s="10"/>
      <c r="AS125" s="10"/>
      <c r="AT125" s="10"/>
      <c r="AU125" s="10"/>
      <c r="AV125" s="10" t="s">
        <v>781</v>
      </c>
      <c r="AW125" s="10"/>
      <c r="AX125" s="10"/>
      <c r="AY125" s="10"/>
      <c r="BK125" s="10"/>
      <c r="BL125" s="10"/>
      <c r="BM125" s="10"/>
      <c r="BN125" s="10"/>
      <c r="BO125" s="10"/>
    </row>
    <row r="126" spans="1:94" x14ac:dyDescent="0.3">
      <c r="A126" s="10" t="s">
        <v>782</v>
      </c>
      <c r="B126" s="6" t="s">
        <v>158</v>
      </c>
      <c r="C126" s="9" t="s">
        <v>661</v>
      </c>
      <c r="D126" s="9" t="s">
        <v>60</v>
      </c>
      <c r="I126" s="10"/>
      <c r="J126" s="10"/>
      <c r="AR126" s="10"/>
      <c r="AS126" s="10"/>
      <c r="AT126" s="10"/>
      <c r="AU126" s="10"/>
      <c r="AV126" s="10" t="s">
        <v>783</v>
      </c>
      <c r="AW126" s="10"/>
      <c r="AX126" s="10"/>
      <c r="AY126" s="10"/>
      <c r="BK126" s="10"/>
      <c r="BL126" s="10"/>
      <c r="BM126" s="10"/>
      <c r="BN126" s="10"/>
      <c r="BO126" s="10"/>
    </row>
    <row r="127" spans="1:94" x14ac:dyDescent="0.3">
      <c r="A127" s="10" t="s">
        <v>784</v>
      </c>
      <c r="B127" s="6" t="s">
        <v>158</v>
      </c>
      <c r="C127" s="9" t="s">
        <v>661</v>
      </c>
      <c r="D127" s="9" t="s">
        <v>60</v>
      </c>
      <c r="I127" s="10"/>
      <c r="J127" s="10"/>
      <c r="AR127" s="10"/>
      <c r="AS127" s="10"/>
      <c r="AT127" s="10"/>
      <c r="AU127" s="10"/>
      <c r="AV127" s="10" t="s">
        <v>779</v>
      </c>
      <c r="AW127" s="10"/>
      <c r="AX127" s="10"/>
      <c r="AY127" s="10"/>
      <c r="BK127" s="10"/>
      <c r="BL127" s="10"/>
      <c r="BM127" s="10"/>
      <c r="BN127" s="10"/>
      <c r="BO127" s="10"/>
    </row>
    <row r="128" spans="1:94" x14ac:dyDescent="0.3">
      <c r="A128" s="10" t="s">
        <v>785</v>
      </c>
      <c r="B128" s="6" t="s">
        <v>158</v>
      </c>
      <c r="C128" s="9" t="s">
        <v>661</v>
      </c>
      <c r="D128" s="9" t="s">
        <v>60</v>
      </c>
      <c r="I128" s="10"/>
      <c r="J128" s="10"/>
      <c r="AR128" s="10"/>
      <c r="AS128" s="10"/>
      <c r="AT128" s="10"/>
      <c r="AU128" s="10"/>
      <c r="AV128" s="8" t="s">
        <v>786</v>
      </c>
      <c r="AW128" s="10"/>
      <c r="AX128" s="10"/>
      <c r="AY128" s="10"/>
      <c r="BK128" s="10"/>
      <c r="BL128" s="10"/>
      <c r="BM128" s="10"/>
      <c r="BN128" s="10"/>
      <c r="BO128" s="10"/>
    </row>
    <row r="129" spans="1:139" x14ac:dyDescent="0.3">
      <c r="A129" s="10" t="s">
        <v>787</v>
      </c>
      <c r="B129" s="6" t="s">
        <v>158</v>
      </c>
      <c r="C129" s="9" t="s">
        <v>661</v>
      </c>
      <c r="D129" s="9" t="s">
        <v>60</v>
      </c>
      <c r="I129" s="10"/>
      <c r="J129" s="10"/>
      <c r="AR129" s="10" t="s">
        <v>788</v>
      </c>
      <c r="AS129" s="10"/>
      <c r="AT129" s="10"/>
      <c r="AU129" s="10"/>
      <c r="AV129" s="10"/>
      <c r="AW129" s="10"/>
      <c r="AX129" s="10"/>
      <c r="AY129" s="10"/>
      <c r="BK129" s="10"/>
      <c r="BL129" s="10"/>
      <c r="BM129" s="10"/>
      <c r="BN129" s="10"/>
      <c r="BO129" s="10"/>
    </row>
    <row r="130" spans="1:139" x14ac:dyDescent="0.3">
      <c r="A130" s="10" t="s">
        <v>789</v>
      </c>
      <c r="B130" s="6" t="s">
        <v>158</v>
      </c>
      <c r="C130" s="9" t="s">
        <v>661</v>
      </c>
      <c r="D130" s="9" t="s">
        <v>60</v>
      </c>
      <c r="I130" s="10"/>
      <c r="J130" s="10"/>
      <c r="AR130" s="10" t="s">
        <v>790</v>
      </c>
      <c r="AS130" s="10"/>
      <c r="AT130" s="10"/>
      <c r="AU130" s="10"/>
      <c r="AV130" s="10"/>
      <c r="AW130" s="10"/>
      <c r="AX130" s="10"/>
      <c r="AY130" s="10"/>
      <c r="BK130" s="10"/>
      <c r="BL130" s="10"/>
      <c r="BM130" s="10"/>
      <c r="BN130" s="10"/>
      <c r="BO130" s="10"/>
    </row>
    <row r="131" spans="1:139" x14ac:dyDescent="0.3">
      <c r="A131" s="10" t="s">
        <v>791</v>
      </c>
      <c r="B131" s="6" t="s">
        <v>158</v>
      </c>
      <c r="C131" s="9" t="s">
        <v>661</v>
      </c>
      <c r="D131" s="9" t="s">
        <v>60</v>
      </c>
      <c r="I131" s="10"/>
      <c r="J131" s="10"/>
      <c r="AR131" s="10" t="s">
        <v>792</v>
      </c>
      <c r="AS131" s="10"/>
      <c r="AT131" s="10"/>
      <c r="AU131" s="10"/>
      <c r="AV131" s="10"/>
      <c r="AW131" s="10"/>
      <c r="AX131" s="10"/>
      <c r="AY131" s="10"/>
      <c r="BK131" s="10"/>
      <c r="BL131" s="10"/>
      <c r="BM131" s="10"/>
      <c r="BN131" s="10"/>
      <c r="BO131" s="10"/>
    </row>
    <row r="132" spans="1:139" x14ac:dyDescent="0.3">
      <c r="A132" s="10" t="s">
        <v>793</v>
      </c>
      <c r="B132" s="6" t="s">
        <v>158</v>
      </c>
      <c r="C132" s="9" t="s">
        <v>661</v>
      </c>
      <c r="D132" s="9" t="s">
        <v>60</v>
      </c>
      <c r="I132" s="10"/>
      <c r="J132" s="10"/>
      <c r="AR132" s="10" t="s">
        <v>794</v>
      </c>
      <c r="AS132" s="10"/>
      <c r="AT132" s="10"/>
      <c r="AU132" s="10"/>
      <c r="AV132" s="10"/>
      <c r="AW132" s="10"/>
      <c r="AX132" s="10"/>
      <c r="AY132" s="10"/>
      <c r="BK132" s="10"/>
      <c r="BL132" s="10"/>
      <c r="BM132" s="10"/>
      <c r="BN132" s="10"/>
      <c r="BO132" s="10"/>
    </row>
    <row r="133" spans="1:139" x14ac:dyDescent="0.3">
      <c r="A133" s="10" t="s">
        <v>795</v>
      </c>
      <c r="B133" s="6" t="s">
        <v>158</v>
      </c>
      <c r="C133" s="9" t="s">
        <v>661</v>
      </c>
      <c r="D133" s="9" t="s">
        <v>60</v>
      </c>
      <c r="I133" s="10"/>
      <c r="J133" s="10"/>
      <c r="AR133" s="10" t="s">
        <v>796</v>
      </c>
      <c r="AS133" s="10"/>
      <c r="AT133" s="10"/>
      <c r="AU133" s="10"/>
      <c r="AV133" s="10"/>
      <c r="AW133" s="10"/>
      <c r="AX133" s="10"/>
      <c r="AY133" s="10"/>
      <c r="BK133" s="10"/>
      <c r="BL133" s="10"/>
      <c r="BM133" s="10"/>
      <c r="BN133" s="10"/>
      <c r="BO133" s="10"/>
    </row>
    <row r="134" spans="1:139" x14ac:dyDescent="0.3">
      <c r="A134" s="10" t="s">
        <v>797</v>
      </c>
      <c r="B134" s="6" t="s">
        <v>158</v>
      </c>
      <c r="C134" s="9" t="s">
        <v>661</v>
      </c>
      <c r="D134" s="9" t="s">
        <v>60</v>
      </c>
      <c r="I134" s="10"/>
      <c r="J134" s="10"/>
      <c r="AR134" s="10"/>
      <c r="AS134" s="10" t="s">
        <v>798</v>
      </c>
      <c r="AT134" s="10"/>
      <c r="AU134" s="10"/>
      <c r="AV134" s="10"/>
      <c r="AW134" s="10"/>
      <c r="AX134" s="10"/>
      <c r="AY134" s="10"/>
      <c r="BK134" s="10"/>
      <c r="BL134" s="10"/>
      <c r="BM134" s="10"/>
      <c r="BN134" s="10"/>
      <c r="BO134" s="10"/>
    </row>
    <row r="135" spans="1:139" x14ac:dyDescent="0.3">
      <c r="A135" s="10" t="s">
        <v>799</v>
      </c>
      <c r="B135" s="6" t="s">
        <v>158</v>
      </c>
      <c r="C135" s="9" t="s">
        <v>661</v>
      </c>
      <c r="D135" s="9" t="s">
        <v>60</v>
      </c>
      <c r="I135" s="10"/>
      <c r="J135" s="10"/>
      <c r="AR135" s="10"/>
      <c r="AS135" s="10" t="s">
        <v>800</v>
      </c>
      <c r="AT135" s="10"/>
      <c r="AU135" s="10"/>
      <c r="AV135" s="10"/>
      <c r="AW135" s="10"/>
      <c r="AX135" s="10"/>
      <c r="AY135" s="10"/>
      <c r="BK135" s="10"/>
      <c r="BL135" s="10"/>
      <c r="BM135" s="10"/>
      <c r="BN135" s="10"/>
      <c r="BO135" s="10"/>
    </row>
    <row r="136" spans="1:139" x14ac:dyDescent="0.3">
      <c r="A136" s="10" t="s">
        <v>801</v>
      </c>
      <c r="B136" s="6" t="s">
        <v>158</v>
      </c>
      <c r="C136" s="9" t="s">
        <v>661</v>
      </c>
      <c r="D136" s="9" t="s">
        <v>60</v>
      </c>
      <c r="I136" s="10"/>
      <c r="J136" s="10"/>
      <c r="AR136" s="10"/>
      <c r="AS136" s="10" t="s">
        <v>802</v>
      </c>
      <c r="AT136" s="10"/>
      <c r="AU136" s="10"/>
      <c r="AV136" s="10"/>
      <c r="AW136" s="10"/>
      <c r="AX136" s="10"/>
      <c r="AY136" s="10"/>
      <c r="BK136" s="10"/>
      <c r="BL136" s="10"/>
      <c r="BM136" s="10"/>
      <c r="BN136" s="10"/>
      <c r="BO136" s="10"/>
    </row>
    <row r="137" spans="1:139" x14ac:dyDescent="0.3">
      <c r="A137" s="10" t="s">
        <v>803</v>
      </c>
      <c r="B137" s="6" t="s">
        <v>158</v>
      </c>
      <c r="C137" s="9" t="s">
        <v>661</v>
      </c>
      <c r="D137" s="9" t="s">
        <v>60</v>
      </c>
      <c r="I137" s="10"/>
      <c r="J137" s="10"/>
      <c r="AR137" s="10"/>
      <c r="AS137" s="10" t="s">
        <v>804</v>
      </c>
      <c r="AT137" s="10"/>
      <c r="AU137" s="10"/>
      <c r="AV137" s="10"/>
      <c r="AW137" s="10"/>
      <c r="AX137" s="10"/>
      <c r="AY137" s="10"/>
      <c r="BK137" s="10"/>
      <c r="BL137" s="10"/>
      <c r="BM137" s="10"/>
      <c r="BN137" s="10"/>
      <c r="BO137" s="10"/>
    </row>
    <row r="138" spans="1:139" x14ac:dyDescent="0.3">
      <c r="A138" s="10" t="s">
        <v>805</v>
      </c>
      <c r="B138" s="6" t="s">
        <v>158</v>
      </c>
      <c r="C138" s="9" t="s">
        <v>661</v>
      </c>
      <c r="D138" s="9" t="s">
        <v>60</v>
      </c>
      <c r="I138" s="10"/>
      <c r="J138" s="10"/>
      <c r="AR138" s="10"/>
      <c r="AS138" s="10" t="s">
        <v>806</v>
      </c>
      <c r="AT138" s="10"/>
      <c r="AU138" s="10"/>
      <c r="AV138" s="10"/>
      <c r="AW138" s="10"/>
      <c r="AX138" s="10"/>
      <c r="AY138" s="10"/>
      <c r="BK138" s="10"/>
      <c r="BL138" s="10"/>
      <c r="BM138" s="10"/>
      <c r="BN138" s="10"/>
      <c r="BO138" s="10"/>
    </row>
    <row r="139" spans="1:139" x14ac:dyDescent="0.3">
      <c r="A139" s="10" t="s">
        <v>807</v>
      </c>
      <c r="B139" s="6" t="s">
        <v>158</v>
      </c>
      <c r="C139" s="9" t="s">
        <v>661</v>
      </c>
      <c r="D139" s="9" t="s">
        <v>60</v>
      </c>
      <c r="I139" s="10"/>
      <c r="J139" s="10"/>
      <c r="AR139" s="10"/>
      <c r="AS139" s="10" t="s">
        <v>806</v>
      </c>
      <c r="AT139" s="10"/>
      <c r="AU139" s="10"/>
      <c r="AV139" s="10"/>
      <c r="AW139" s="10"/>
      <c r="AX139" s="10"/>
      <c r="AY139" s="10"/>
      <c r="BK139" s="10"/>
      <c r="BL139" s="10"/>
      <c r="BM139" s="10"/>
      <c r="BN139" s="10"/>
      <c r="BO139" s="10"/>
    </row>
    <row r="140" spans="1:139" x14ac:dyDescent="0.3">
      <c r="A140" s="10" t="s">
        <v>808</v>
      </c>
      <c r="B140" s="6" t="s">
        <v>158</v>
      </c>
      <c r="C140" s="9" t="s">
        <v>661</v>
      </c>
      <c r="D140" s="9" t="s">
        <v>60</v>
      </c>
      <c r="I140" s="10"/>
      <c r="J140" s="10"/>
      <c r="AR140" s="10"/>
      <c r="AS140" s="10" t="s">
        <v>809</v>
      </c>
      <c r="AT140" s="10"/>
      <c r="AU140" s="10"/>
      <c r="AV140" s="10"/>
      <c r="AW140" s="10"/>
      <c r="AX140" s="10"/>
      <c r="AY140" s="10"/>
      <c r="BK140" s="10"/>
      <c r="BL140" s="10"/>
      <c r="BM140" s="10"/>
      <c r="BN140" s="10"/>
      <c r="BO140" s="10"/>
    </row>
    <row r="141" spans="1:139" x14ac:dyDescent="0.3">
      <c r="A141" s="10" t="s">
        <v>810</v>
      </c>
      <c r="B141" s="6" t="s">
        <v>158</v>
      </c>
      <c r="C141" s="9" t="s">
        <v>661</v>
      </c>
      <c r="D141" s="9" t="s">
        <v>60</v>
      </c>
      <c r="E141" s="9"/>
      <c r="F141" s="9"/>
      <c r="G141" s="9"/>
      <c r="H141" s="9"/>
      <c r="AS141" s="10" t="s">
        <v>811</v>
      </c>
      <c r="AT141" s="10"/>
      <c r="AU141" s="10"/>
      <c r="AV141" s="10"/>
      <c r="AW141" s="10"/>
      <c r="AX141" s="10"/>
      <c r="AY141" s="10"/>
      <c r="DG141" s="10"/>
      <c r="DH141" s="10"/>
      <c r="DI141" s="10"/>
      <c r="DT141" s="9"/>
      <c r="EI141" s="10"/>
    </row>
    <row r="142" spans="1:139" x14ac:dyDescent="0.3">
      <c r="A142" s="10" t="s">
        <v>813</v>
      </c>
      <c r="B142" s="6" t="s">
        <v>158</v>
      </c>
      <c r="C142" s="9" t="s">
        <v>661</v>
      </c>
      <c r="D142" s="9" t="s">
        <v>60</v>
      </c>
      <c r="E142" s="9"/>
      <c r="F142" s="9"/>
      <c r="G142" s="9"/>
      <c r="H142" s="9"/>
      <c r="AS142" s="10" t="s">
        <v>802</v>
      </c>
      <c r="AT142" s="10"/>
      <c r="AU142" s="10"/>
      <c r="AV142" s="10"/>
      <c r="AW142" s="10"/>
      <c r="AX142" s="10"/>
      <c r="AY142" s="10"/>
      <c r="DG142" s="10"/>
      <c r="DH142" s="10"/>
      <c r="DI142" s="10"/>
      <c r="DT142" s="9"/>
      <c r="EI142" s="10"/>
    </row>
    <row r="143" spans="1:139" x14ac:dyDescent="0.3">
      <c r="A143" s="10" t="s">
        <v>815</v>
      </c>
      <c r="B143" s="6" t="s">
        <v>158</v>
      </c>
      <c r="C143" s="9" t="s">
        <v>661</v>
      </c>
      <c r="D143" s="9" t="s">
        <v>60</v>
      </c>
      <c r="E143" s="9"/>
      <c r="F143" s="9"/>
      <c r="G143" s="9"/>
      <c r="H143" s="9"/>
      <c r="AS143" s="10" t="s">
        <v>816</v>
      </c>
      <c r="AT143" s="10"/>
      <c r="AU143" s="10"/>
      <c r="AV143" s="10"/>
      <c r="AW143" s="10"/>
      <c r="AX143" s="10"/>
      <c r="AY143" s="10"/>
      <c r="DG143" s="10"/>
      <c r="DH143" s="10"/>
      <c r="DI143" s="10"/>
      <c r="DT143" s="9"/>
      <c r="EI143" s="10"/>
    </row>
    <row r="144" spans="1:139" x14ac:dyDescent="0.3">
      <c r="A144" s="10" t="s">
        <v>818</v>
      </c>
      <c r="B144" s="6" t="s">
        <v>158</v>
      </c>
      <c r="C144" s="9" t="s">
        <v>661</v>
      </c>
      <c r="D144" s="9" t="s">
        <v>60</v>
      </c>
      <c r="E144" s="9"/>
      <c r="F144" s="9"/>
      <c r="G144" s="9"/>
      <c r="H144" s="9"/>
      <c r="AS144" s="10" t="s">
        <v>819</v>
      </c>
      <c r="AT144" s="10"/>
      <c r="AU144" s="10"/>
      <c r="AV144" s="10"/>
      <c r="AW144" s="10"/>
      <c r="AX144" s="10"/>
      <c r="AY144" s="10"/>
      <c r="DG144" s="10"/>
      <c r="DH144" s="10"/>
      <c r="DI144" s="10"/>
      <c r="DT144" s="9"/>
      <c r="EI144" s="10"/>
    </row>
    <row r="145" spans="1:147" x14ac:dyDescent="0.3">
      <c r="A145" s="10" t="s">
        <v>821</v>
      </c>
      <c r="B145" s="6" t="s">
        <v>158</v>
      </c>
      <c r="C145" s="9" t="s">
        <v>661</v>
      </c>
      <c r="D145" s="9" t="s">
        <v>60</v>
      </c>
      <c r="E145" s="9"/>
      <c r="F145" s="9"/>
      <c r="G145" s="9"/>
      <c r="H145" s="9"/>
      <c r="AS145" s="10" t="s">
        <v>822</v>
      </c>
      <c r="AT145" s="10"/>
      <c r="AU145" s="10"/>
      <c r="AV145" s="10"/>
      <c r="AW145" s="10"/>
      <c r="AX145" s="10"/>
      <c r="AY145" s="10"/>
      <c r="CQ145" s="9"/>
      <c r="DG145" s="10"/>
      <c r="DH145" s="10"/>
      <c r="DI145" s="10"/>
      <c r="DT145" s="9"/>
      <c r="EI145" s="10"/>
    </row>
    <row r="146" spans="1:147" x14ac:dyDescent="0.3">
      <c r="A146" s="10" t="s">
        <v>823</v>
      </c>
      <c r="B146" s="6" t="s">
        <v>158</v>
      </c>
      <c r="C146" s="9" t="s">
        <v>661</v>
      </c>
      <c r="D146" s="9" t="s">
        <v>60</v>
      </c>
      <c r="E146" s="9"/>
      <c r="F146" s="9"/>
      <c r="G146" s="9"/>
      <c r="H146" s="9"/>
      <c r="AS146" s="10" t="s">
        <v>809</v>
      </c>
      <c r="AT146" s="10"/>
      <c r="AU146" s="10"/>
      <c r="AV146" s="10"/>
      <c r="AW146" s="10"/>
      <c r="AX146" s="10"/>
      <c r="AY146" s="10"/>
      <c r="CQ146" s="9"/>
      <c r="DG146" s="10"/>
      <c r="DH146" s="10"/>
      <c r="DI146" s="10"/>
      <c r="DT146" s="9"/>
      <c r="EI146" s="10"/>
    </row>
    <row r="147" spans="1:147" x14ac:dyDescent="0.3">
      <c r="A147" s="10" t="s">
        <v>824</v>
      </c>
      <c r="B147" s="6" t="s">
        <v>158</v>
      </c>
      <c r="C147" s="9" t="s">
        <v>661</v>
      </c>
      <c r="D147" s="9" t="s">
        <v>60</v>
      </c>
      <c r="E147" s="9"/>
      <c r="F147" s="9"/>
      <c r="G147" s="9"/>
      <c r="H147" s="9"/>
      <c r="AS147" s="10" t="s">
        <v>825</v>
      </c>
      <c r="AT147" s="10"/>
      <c r="AU147" s="10"/>
      <c r="AV147" s="10"/>
      <c r="AW147" s="10"/>
      <c r="AX147" s="10"/>
      <c r="AY147" s="10"/>
      <c r="CQ147" s="9"/>
      <c r="DG147" s="10"/>
      <c r="DH147" s="10"/>
      <c r="DI147" s="10"/>
      <c r="DT147" s="9"/>
      <c r="EI147" s="10"/>
    </row>
    <row r="148" spans="1:147" x14ac:dyDescent="0.3">
      <c r="A148" s="10" t="s">
        <v>826</v>
      </c>
      <c r="B148" s="6" t="s">
        <v>158</v>
      </c>
      <c r="C148" s="9" t="s">
        <v>661</v>
      </c>
      <c r="D148" s="9" t="s">
        <v>60</v>
      </c>
      <c r="E148" s="9"/>
      <c r="F148" s="9"/>
      <c r="G148" s="9"/>
      <c r="H148" s="9"/>
      <c r="AS148" s="10" t="s">
        <v>827</v>
      </c>
      <c r="AT148" s="10"/>
      <c r="AU148" s="10"/>
      <c r="AV148" s="10"/>
      <c r="AW148" s="10"/>
      <c r="AX148" s="10"/>
      <c r="AY148" s="10"/>
      <c r="CQ148" s="9"/>
      <c r="DG148" s="10"/>
      <c r="DH148" s="10"/>
      <c r="DI148" s="10"/>
      <c r="DT148" s="9"/>
      <c r="EI148" s="10"/>
    </row>
    <row r="149" spans="1:147" x14ac:dyDescent="0.3">
      <c r="A149" s="10" t="s">
        <v>828</v>
      </c>
      <c r="B149" s="6" t="s">
        <v>158</v>
      </c>
      <c r="C149" s="9" t="s">
        <v>661</v>
      </c>
      <c r="D149" s="9" t="s">
        <v>60</v>
      </c>
      <c r="E149" s="9"/>
      <c r="F149" s="9"/>
      <c r="G149" s="9"/>
      <c r="H149" s="9"/>
      <c r="AS149" s="10" t="s">
        <v>829</v>
      </c>
      <c r="AT149" s="10"/>
      <c r="AU149" s="10"/>
      <c r="AV149" s="10"/>
      <c r="AW149" s="10"/>
      <c r="AX149" s="10"/>
      <c r="AY149" s="10"/>
      <c r="CQ149" s="9"/>
      <c r="DG149" s="10"/>
      <c r="DH149" s="10"/>
      <c r="DI149" s="10"/>
      <c r="DT149" s="9"/>
      <c r="EI149" s="10"/>
    </row>
    <row r="150" spans="1:147" x14ac:dyDescent="0.3">
      <c r="A150" s="10" t="s">
        <v>830</v>
      </c>
      <c r="B150" s="6" t="s">
        <v>158</v>
      </c>
      <c r="C150" s="9" t="s">
        <v>661</v>
      </c>
      <c r="D150" s="9" t="s">
        <v>60</v>
      </c>
      <c r="E150" s="9"/>
      <c r="F150" s="9"/>
      <c r="G150" s="9"/>
      <c r="H150" s="9"/>
      <c r="AS150" s="10" t="s">
        <v>831</v>
      </c>
      <c r="AT150" s="10"/>
      <c r="AU150" s="10"/>
      <c r="AV150" s="10"/>
      <c r="AW150" s="10"/>
      <c r="AX150" s="10"/>
      <c r="AY150" s="10"/>
      <c r="CQ150" s="9"/>
      <c r="DG150" s="10"/>
      <c r="DH150" s="10"/>
      <c r="DI150" s="10"/>
      <c r="DT150" s="9"/>
      <c r="EI150" s="10"/>
    </row>
    <row r="151" spans="1:147" x14ac:dyDescent="0.3">
      <c r="A151" s="10" t="s">
        <v>832</v>
      </c>
      <c r="B151" s="6" t="s">
        <v>158</v>
      </c>
      <c r="C151" s="9" t="s">
        <v>661</v>
      </c>
      <c r="D151" s="9" t="s">
        <v>60</v>
      </c>
      <c r="E151" s="9"/>
      <c r="F151" s="9"/>
      <c r="G151" s="9"/>
      <c r="H151" s="9"/>
      <c r="AS151" s="10" t="s">
        <v>833</v>
      </c>
      <c r="AT151" s="10"/>
      <c r="AU151" s="10"/>
      <c r="AV151" s="10"/>
      <c r="AW151" s="10"/>
      <c r="AX151" s="10"/>
      <c r="AY151" s="10"/>
      <c r="CQ151" s="9"/>
      <c r="DG151" s="10"/>
      <c r="DH151" s="10"/>
      <c r="DI151" s="10"/>
      <c r="DT151" s="9"/>
      <c r="EI151" s="10"/>
    </row>
    <row r="152" spans="1:147" x14ac:dyDescent="0.3">
      <c r="A152" s="10" t="s">
        <v>834</v>
      </c>
      <c r="B152" s="6" t="s">
        <v>158</v>
      </c>
      <c r="C152" s="9" t="s">
        <v>661</v>
      </c>
      <c r="D152" s="9" t="s">
        <v>60</v>
      </c>
      <c r="E152" s="9"/>
      <c r="F152" s="9"/>
      <c r="G152" s="9"/>
      <c r="H152" s="9"/>
      <c r="I152" s="10"/>
      <c r="CQ152" s="9"/>
      <c r="DG152" s="10"/>
      <c r="DH152" s="10"/>
      <c r="DI152" s="10"/>
      <c r="DT152" s="9"/>
      <c r="EI152" s="10"/>
    </row>
    <row r="153" spans="1:147" x14ac:dyDescent="0.3">
      <c r="A153" s="9" t="s">
        <v>835</v>
      </c>
      <c r="B153" s="6" t="s">
        <v>158</v>
      </c>
      <c r="C153" s="1" t="s">
        <v>836</v>
      </c>
      <c r="D153" s="1" t="s">
        <v>59</v>
      </c>
      <c r="E153" s="1"/>
      <c r="F153" s="1"/>
      <c r="G153" s="1"/>
      <c r="H153" s="1"/>
      <c r="N153" s="6">
        <v>36.22</v>
      </c>
      <c r="O153" s="6">
        <v>40.92</v>
      </c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9"/>
      <c r="CR153" s="10"/>
      <c r="CS153" s="10"/>
      <c r="DG153" s="10"/>
      <c r="DH153" s="10"/>
      <c r="DI153" s="9"/>
      <c r="DT153" s="9"/>
      <c r="EI153" s="9"/>
    </row>
    <row r="154" spans="1:147" x14ac:dyDescent="0.3">
      <c r="A154" s="9" t="s">
        <v>1049</v>
      </c>
      <c r="B154" s="6" t="s">
        <v>158</v>
      </c>
      <c r="C154" s="9" t="s">
        <v>1050</v>
      </c>
      <c r="D154" s="9" t="s">
        <v>62</v>
      </c>
      <c r="E154" s="9"/>
      <c r="F154" s="9"/>
      <c r="I154" s="2">
        <v>196.82</v>
      </c>
      <c r="J154" s="19">
        <v>54.68</v>
      </c>
      <c r="K154" s="19">
        <v>34.11</v>
      </c>
      <c r="L154" s="2">
        <v>14.83</v>
      </c>
      <c r="M154" s="2">
        <v>20.74</v>
      </c>
      <c r="N154" s="2">
        <v>41.19</v>
      </c>
      <c r="O154" s="2">
        <v>39.14</v>
      </c>
      <c r="AL154" s="9"/>
      <c r="BT154" s="9"/>
      <c r="CG154" s="9"/>
      <c r="CT154" s="9"/>
      <c r="DO154" s="9"/>
      <c r="EK154" s="10"/>
      <c r="EQ154" s="9"/>
    </row>
    <row r="155" spans="1:147" x14ac:dyDescent="0.3">
      <c r="A155" s="9" t="s">
        <v>837</v>
      </c>
      <c r="B155" s="6" t="s">
        <v>158</v>
      </c>
      <c r="C155" s="1" t="s">
        <v>838</v>
      </c>
      <c r="D155" s="1" t="s">
        <v>91</v>
      </c>
      <c r="E155" s="1"/>
      <c r="F155" s="1"/>
      <c r="G155" s="1"/>
      <c r="H155" s="1"/>
      <c r="N155" s="6">
        <v>31.5</v>
      </c>
      <c r="O155" s="6">
        <v>39.299999999999997</v>
      </c>
      <c r="DG155" s="10"/>
      <c r="DH155" s="10"/>
      <c r="DI155" s="9"/>
      <c r="DT155" s="9"/>
      <c r="EI155" s="9"/>
    </row>
    <row r="156" spans="1:147" x14ac:dyDescent="0.3">
      <c r="A156" s="9" t="s">
        <v>839</v>
      </c>
      <c r="B156" s="6" t="s">
        <v>158</v>
      </c>
      <c r="C156" s="1" t="s">
        <v>251</v>
      </c>
      <c r="D156" s="1" t="s">
        <v>840</v>
      </c>
      <c r="E156" s="1"/>
      <c r="F156" s="1"/>
      <c r="G156" s="1"/>
      <c r="H156" s="1"/>
      <c r="Q156" s="6">
        <v>37.1</v>
      </c>
      <c r="DG156" s="10"/>
      <c r="DH156" s="10"/>
      <c r="DI156" s="9"/>
      <c r="DT156" s="9"/>
      <c r="EI156" s="9"/>
    </row>
    <row r="157" spans="1:147" x14ac:dyDescent="0.3">
      <c r="A157" s="9" t="s">
        <v>812</v>
      </c>
      <c r="B157" s="6" t="s">
        <v>158</v>
      </c>
      <c r="C157" s="1" t="s">
        <v>841</v>
      </c>
      <c r="D157" s="1" t="s">
        <v>842</v>
      </c>
      <c r="E157" s="1"/>
      <c r="F157" s="1"/>
      <c r="G157" s="1"/>
      <c r="H157" s="1"/>
      <c r="Z157" s="6">
        <v>31.52</v>
      </c>
      <c r="AA157" s="6">
        <v>18.13</v>
      </c>
      <c r="AC157" s="6">
        <v>22.23</v>
      </c>
      <c r="AD157" s="6">
        <v>11.42</v>
      </c>
      <c r="AE157" s="6">
        <v>28.29</v>
      </c>
      <c r="AF157" s="6">
        <v>72.45</v>
      </c>
      <c r="AG157" s="6">
        <v>8.5</v>
      </c>
      <c r="AH157" s="6">
        <v>7.59</v>
      </c>
      <c r="AZ157" s="6">
        <v>13.93</v>
      </c>
      <c r="BY157" s="6">
        <v>57.91</v>
      </c>
      <c r="BZ157" s="6">
        <v>42.26</v>
      </c>
      <c r="CA157" s="6">
        <v>27.82</v>
      </c>
      <c r="CQ157" s="6">
        <v>84.35</v>
      </c>
      <c r="CR157" s="6">
        <v>6.59</v>
      </c>
      <c r="CS157" s="6">
        <v>9.8000000000000007</v>
      </c>
      <c r="DG157" s="10"/>
      <c r="DH157" s="10"/>
      <c r="DI157" s="9"/>
      <c r="DT157" s="9"/>
      <c r="EI157" s="9"/>
    </row>
    <row r="158" spans="1:147" x14ac:dyDescent="0.3">
      <c r="A158" s="9" t="s">
        <v>814</v>
      </c>
      <c r="B158" s="6" t="s">
        <v>158</v>
      </c>
      <c r="C158" s="9" t="s">
        <v>251</v>
      </c>
      <c r="D158" s="9" t="s">
        <v>194</v>
      </c>
      <c r="E158" s="9"/>
      <c r="F158" s="9"/>
      <c r="G158" s="9"/>
      <c r="H158" s="9"/>
      <c r="BH158" s="6">
        <v>226.96</v>
      </c>
      <c r="BI158" s="6">
        <v>51.64</v>
      </c>
      <c r="BJ158" s="6">
        <v>16.809999999999999</v>
      </c>
      <c r="BK158" s="6">
        <v>19.899999999999999</v>
      </c>
      <c r="BL158" s="6">
        <v>51.79</v>
      </c>
      <c r="BM158" s="6">
        <v>42.71</v>
      </c>
      <c r="BN158" s="6">
        <v>221.55</v>
      </c>
      <c r="BO158" s="6">
        <v>56.44</v>
      </c>
      <c r="BP158" s="6">
        <v>44.7</v>
      </c>
      <c r="BQ158" s="6">
        <v>17.47</v>
      </c>
      <c r="BR158" s="6">
        <v>19</v>
      </c>
      <c r="BS158" s="6">
        <v>29.49</v>
      </c>
      <c r="CQ158" s="9"/>
      <c r="DG158" s="10"/>
      <c r="DH158" s="10"/>
      <c r="DI158" s="9"/>
      <c r="EI158" s="9"/>
    </row>
    <row r="159" spans="1:147" x14ac:dyDescent="0.3">
      <c r="A159" s="9" t="s">
        <v>843</v>
      </c>
      <c r="B159" s="6" t="s">
        <v>158</v>
      </c>
      <c r="C159" s="9" t="s">
        <v>251</v>
      </c>
      <c r="D159" s="9" t="s">
        <v>91</v>
      </c>
      <c r="E159" s="9"/>
      <c r="F159" s="9"/>
      <c r="G159" s="9"/>
      <c r="H159" s="9"/>
      <c r="AL159" s="6">
        <v>90.35</v>
      </c>
      <c r="AM159" s="6">
        <v>8.9</v>
      </c>
      <c r="AN159" s="6">
        <v>7.8</v>
      </c>
      <c r="CQ159" s="9"/>
      <c r="DG159" s="10"/>
      <c r="DH159" s="10"/>
      <c r="DI159" s="9"/>
      <c r="EI159" s="9"/>
    </row>
    <row r="160" spans="1:147" x14ac:dyDescent="0.3">
      <c r="A160" s="9" t="s">
        <v>844</v>
      </c>
      <c r="B160" s="6" t="s">
        <v>158</v>
      </c>
      <c r="C160" s="1" t="s">
        <v>836</v>
      </c>
      <c r="D160" s="1" t="s">
        <v>59</v>
      </c>
      <c r="E160" s="1"/>
      <c r="F160" s="1"/>
      <c r="G160" s="1"/>
      <c r="H160" s="1"/>
      <c r="AI160" s="6">
        <v>86.3</v>
      </c>
      <c r="AJ160" s="6">
        <v>8.1999999999999993</v>
      </c>
      <c r="AK160" s="6">
        <v>7.5</v>
      </c>
      <c r="CQ160" s="9"/>
      <c r="DG160" s="10"/>
      <c r="DH160" s="10"/>
      <c r="DI160" s="9"/>
      <c r="EI160" s="9"/>
    </row>
    <row r="161" spans="1:139" x14ac:dyDescent="0.3">
      <c r="A161" s="9" t="s">
        <v>845</v>
      </c>
      <c r="B161" s="6" t="s">
        <v>158</v>
      </c>
      <c r="C161" s="9" t="s">
        <v>77</v>
      </c>
      <c r="D161" s="9" t="s">
        <v>194</v>
      </c>
      <c r="E161" s="9"/>
      <c r="F161" s="9"/>
      <c r="G161" s="9"/>
      <c r="H161" s="9"/>
      <c r="I161" s="6">
        <v>181.92</v>
      </c>
      <c r="J161" s="6">
        <v>53</v>
      </c>
      <c r="K161" s="6">
        <v>39.200000000000003</v>
      </c>
      <c r="L161" s="6">
        <v>16.399999999999999</v>
      </c>
      <c r="M161" s="6">
        <v>20.399999999999999</v>
      </c>
      <c r="N161" s="6">
        <v>31.9</v>
      </c>
      <c r="O161" s="6">
        <v>33.6</v>
      </c>
      <c r="DG161" s="10"/>
      <c r="DH161" s="10"/>
      <c r="DI161" s="9"/>
      <c r="EI161" s="9"/>
    </row>
    <row r="162" spans="1:139" x14ac:dyDescent="0.3">
      <c r="A162" s="9" t="s">
        <v>846</v>
      </c>
      <c r="B162" s="6" t="s">
        <v>158</v>
      </c>
      <c r="C162" s="9" t="s">
        <v>77</v>
      </c>
      <c r="D162" s="9" t="s">
        <v>194</v>
      </c>
      <c r="E162" s="9"/>
      <c r="F162" s="9"/>
      <c r="G162" s="9"/>
      <c r="H162" s="9"/>
      <c r="N162" s="6">
        <v>31.95</v>
      </c>
      <c r="O162" s="6">
        <v>44.2</v>
      </c>
      <c r="P162" s="6">
        <v>254.4</v>
      </c>
      <c r="Q162" s="6">
        <v>40.43</v>
      </c>
      <c r="R162" s="6">
        <v>9.6</v>
      </c>
      <c r="S162" s="6">
        <v>12.7</v>
      </c>
      <c r="DG162" s="10"/>
      <c r="DH162" s="10"/>
      <c r="DI162" s="9"/>
      <c r="EI162" s="9"/>
    </row>
    <row r="163" spans="1:139" x14ac:dyDescent="0.3">
      <c r="A163" s="9" t="s">
        <v>817</v>
      </c>
      <c r="B163" s="6" t="s">
        <v>158</v>
      </c>
      <c r="C163" s="9" t="s">
        <v>77</v>
      </c>
      <c r="D163" s="9" t="s">
        <v>194</v>
      </c>
      <c r="E163" s="9"/>
      <c r="F163" s="9"/>
      <c r="G163" s="9"/>
      <c r="H163" s="9"/>
      <c r="BY163" s="6">
        <v>57.05</v>
      </c>
      <c r="BZ163" s="6">
        <v>37.450000000000003</v>
      </c>
      <c r="CA163" s="6">
        <v>24.6</v>
      </c>
      <c r="DG163" s="10"/>
      <c r="DH163" s="10"/>
      <c r="DI163" s="9"/>
      <c r="EI163" s="9"/>
    </row>
    <row r="164" spans="1:139" x14ac:dyDescent="0.3">
      <c r="A164" s="9" t="s">
        <v>847</v>
      </c>
      <c r="B164" s="6" t="s">
        <v>158</v>
      </c>
      <c r="C164" s="9" t="s">
        <v>77</v>
      </c>
      <c r="D164" s="9" t="s">
        <v>194</v>
      </c>
      <c r="E164" s="9"/>
      <c r="F164" s="9"/>
      <c r="G164" s="9"/>
      <c r="H164" s="9"/>
      <c r="AF164" s="6">
        <v>78.400000000000006</v>
      </c>
      <c r="AG164" s="6">
        <v>10.1</v>
      </c>
      <c r="AH164" s="6">
        <v>8.4</v>
      </c>
      <c r="DG164" s="10"/>
      <c r="DH164" s="10"/>
      <c r="DI164" s="9"/>
      <c r="EI164" s="9"/>
    </row>
    <row r="165" spans="1:139" x14ac:dyDescent="0.3">
      <c r="A165" s="9" t="s">
        <v>820</v>
      </c>
      <c r="B165" s="6" t="s">
        <v>158</v>
      </c>
      <c r="C165" s="9" t="s">
        <v>77</v>
      </c>
      <c r="D165" s="9" t="s">
        <v>194</v>
      </c>
      <c r="E165" s="9"/>
      <c r="F165" s="9"/>
      <c r="G165" s="9"/>
      <c r="H165" s="9"/>
      <c r="BN165" s="6">
        <v>223.5</v>
      </c>
      <c r="BO165" s="6">
        <v>53.65</v>
      </c>
      <c r="BP165" s="6">
        <v>47.98</v>
      </c>
      <c r="BQ165" s="6">
        <v>18.600000000000001</v>
      </c>
      <c r="BR165" s="6">
        <v>19.649999999999999</v>
      </c>
      <c r="BS165" s="6">
        <v>32.979999999999997</v>
      </c>
      <c r="DG165" s="10"/>
      <c r="DH165" s="10"/>
      <c r="DI165" s="9"/>
      <c r="EI165" s="9"/>
    </row>
    <row r="166" spans="1:139" x14ac:dyDescent="0.3">
      <c r="A166" s="9" t="s">
        <v>848</v>
      </c>
      <c r="B166" s="6" t="s">
        <v>158</v>
      </c>
      <c r="C166" s="9" t="s">
        <v>77</v>
      </c>
      <c r="D166" s="9" t="s">
        <v>194</v>
      </c>
      <c r="E166" s="9"/>
      <c r="F166" s="9"/>
      <c r="G166" s="9"/>
      <c r="H166" s="9"/>
      <c r="T166" s="6">
        <v>211</v>
      </c>
      <c r="U166" s="6">
        <v>25.78</v>
      </c>
      <c r="V166" s="6">
        <v>16.649999999999999</v>
      </c>
      <c r="W166" s="6">
        <v>17.18</v>
      </c>
      <c r="X166" s="6">
        <v>13.8</v>
      </c>
      <c r="DG166" s="10"/>
      <c r="DH166" s="10"/>
      <c r="DI166" s="9"/>
      <c r="EI166" s="9"/>
    </row>
    <row r="167" spans="1:139" x14ac:dyDescent="0.3">
      <c r="A167" s="9" t="s">
        <v>849</v>
      </c>
      <c r="B167" s="6" t="s">
        <v>158</v>
      </c>
      <c r="C167" s="9" t="s">
        <v>77</v>
      </c>
      <c r="D167" s="9" t="s">
        <v>194</v>
      </c>
      <c r="E167" s="9"/>
      <c r="F167" s="9"/>
      <c r="G167" s="9"/>
      <c r="H167" s="9"/>
      <c r="U167" s="6">
        <v>19</v>
      </c>
      <c r="V167" s="6">
        <v>15</v>
      </c>
      <c r="DG167" s="10"/>
      <c r="DH167" s="10"/>
      <c r="DI167" s="9"/>
      <c r="EI167" s="9"/>
    </row>
    <row r="168" spans="1:139" x14ac:dyDescent="0.3">
      <c r="A168" s="9" t="s">
        <v>850</v>
      </c>
      <c r="B168" s="6" t="s">
        <v>158</v>
      </c>
      <c r="C168" s="9" t="s">
        <v>77</v>
      </c>
      <c r="D168" s="9" t="s">
        <v>194</v>
      </c>
      <c r="E168" s="9"/>
      <c r="F168" s="9"/>
      <c r="G168" s="9"/>
      <c r="H168" s="9"/>
      <c r="N168" s="6">
        <v>36.4</v>
      </c>
      <c r="O168" s="6">
        <v>47.3</v>
      </c>
      <c r="DG168" s="10"/>
      <c r="DH168" s="10"/>
      <c r="DI168" s="9"/>
      <c r="EI168" s="9"/>
    </row>
    <row r="169" spans="1:139" s="10" customFormat="1" x14ac:dyDescent="0.3">
      <c r="A169" s="9" t="s">
        <v>851</v>
      </c>
      <c r="B169" s="6" t="s">
        <v>158</v>
      </c>
      <c r="C169" s="9" t="s">
        <v>465</v>
      </c>
      <c r="D169" s="9" t="s">
        <v>75</v>
      </c>
      <c r="E169" s="9"/>
      <c r="F169" s="9"/>
      <c r="G169" s="9"/>
      <c r="H169" s="9"/>
      <c r="AS169" s="6" t="s">
        <v>852</v>
      </c>
      <c r="AT169" s="6"/>
      <c r="AU169" s="6"/>
      <c r="AV169" s="6"/>
      <c r="AW169" s="6"/>
      <c r="AX169" s="6"/>
      <c r="AY169" s="6"/>
      <c r="BQ169" s="6"/>
      <c r="BR169" s="6"/>
      <c r="BS169" s="6"/>
      <c r="BT169" s="6"/>
      <c r="BU169" s="6"/>
      <c r="BV169" s="6"/>
      <c r="BW169" s="6"/>
      <c r="BX169" s="6"/>
      <c r="DG169" s="9"/>
      <c r="DH169" s="9"/>
      <c r="EH169" s="9"/>
    </row>
    <row r="170" spans="1:139" s="10" customFormat="1" x14ac:dyDescent="0.3">
      <c r="A170" s="10" t="s">
        <v>853</v>
      </c>
      <c r="B170" s="6" t="s">
        <v>158</v>
      </c>
      <c r="C170" s="10" t="s">
        <v>100</v>
      </c>
      <c r="D170" s="10" t="s">
        <v>854</v>
      </c>
      <c r="AS170" s="10" t="s">
        <v>855</v>
      </c>
      <c r="DV170" s="6"/>
      <c r="DW170" s="6"/>
      <c r="DX170" s="6"/>
      <c r="DY170" s="6"/>
    </row>
    <row r="171" spans="1:139" s="10" customFormat="1" x14ac:dyDescent="0.3">
      <c r="A171" s="10" t="s">
        <v>856</v>
      </c>
      <c r="B171" s="6" t="s">
        <v>158</v>
      </c>
      <c r="C171" s="10" t="s">
        <v>100</v>
      </c>
      <c r="D171" s="10" t="s">
        <v>854</v>
      </c>
      <c r="AS171" s="10" t="s">
        <v>806</v>
      </c>
    </row>
    <row r="172" spans="1:139" s="10" customFormat="1" x14ac:dyDescent="0.3">
      <c r="A172" s="10" t="s">
        <v>857</v>
      </c>
      <c r="B172" s="6" t="s">
        <v>158</v>
      </c>
      <c r="C172" s="10" t="s">
        <v>100</v>
      </c>
      <c r="D172" s="10" t="s">
        <v>854</v>
      </c>
      <c r="AS172" s="10" t="s">
        <v>858</v>
      </c>
    </row>
    <row r="173" spans="1:139" s="10" customFormat="1" x14ac:dyDescent="0.3">
      <c r="A173" s="10" t="s">
        <v>859</v>
      </c>
      <c r="B173" s="6" t="s">
        <v>158</v>
      </c>
      <c r="C173" s="10" t="s">
        <v>100</v>
      </c>
      <c r="D173" s="10" t="s">
        <v>854</v>
      </c>
      <c r="AS173" s="10" t="s">
        <v>860</v>
      </c>
    </row>
    <row r="174" spans="1:139" s="10" customFormat="1" x14ac:dyDescent="0.3">
      <c r="A174" s="10" t="s">
        <v>861</v>
      </c>
      <c r="B174" s="6" t="s">
        <v>158</v>
      </c>
      <c r="C174" s="10" t="s">
        <v>100</v>
      </c>
      <c r="D174" s="10" t="s">
        <v>854</v>
      </c>
      <c r="AS174" s="10" t="s">
        <v>862</v>
      </c>
    </row>
    <row r="175" spans="1:139" s="10" customFormat="1" x14ac:dyDescent="0.3">
      <c r="A175" s="10" t="s">
        <v>863</v>
      </c>
      <c r="B175" s="6" t="s">
        <v>158</v>
      </c>
      <c r="C175" s="10" t="s">
        <v>100</v>
      </c>
      <c r="D175" s="10" t="s">
        <v>854</v>
      </c>
      <c r="AV175" s="10" t="s">
        <v>864</v>
      </c>
      <c r="AW175" s="10" t="s">
        <v>56</v>
      </c>
    </row>
    <row r="176" spans="1:139" s="10" customFormat="1" x14ac:dyDescent="0.3">
      <c r="A176" s="10" t="s">
        <v>865</v>
      </c>
      <c r="B176" s="6" t="s">
        <v>158</v>
      </c>
      <c r="C176" s="10" t="s">
        <v>100</v>
      </c>
      <c r="D176" s="10" t="s">
        <v>854</v>
      </c>
      <c r="AV176" s="10" t="s">
        <v>866</v>
      </c>
    </row>
    <row r="177" spans="1:52" s="10" customFormat="1" x14ac:dyDescent="0.3">
      <c r="A177" s="10" t="s">
        <v>867</v>
      </c>
      <c r="B177" s="6" t="s">
        <v>158</v>
      </c>
      <c r="C177" s="10" t="s">
        <v>100</v>
      </c>
      <c r="D177" s="10" t="s">
        <v>854</v>
      </c>
      <c r="AV177" s="10" t="s">
        <v>868</v>
      </c>
    </row>
    <row r="178" spans="1:52" s="10" customFormat="1" x14ac:dyDescent="0.3">
      <c r="A178" s="10" t="s">
        <v>869</v>
      </c>
      <c r="B178" s="6" t="s">
        <v>158</v>
      </c>
      <c r="C178" s="10" t="s">
        <v>100</v>
      </c>
      <c r="D178" s="10" t="s">
        <v>854</v>
      </c>
      <c r="AW178" s="10" t="s">
        <v>870</v>
      </c>
    </row>
    <row r="179" spans="1:52" s="10" customFormat="1" x14ac:dyDescent="0.3">
      <c r="A179" s="10" t="s">
        <v>871</v>
      </c>
      <c r="B179" s="6" t="s">
        <v>158</v>
      </c>
      <c r="C179" s="10" t="s">
        <v>100</v>
      </c>
      <c r="D179" s="10" t="s">
        <v>854</v>
      </c>
      <c r="AV179" s="10" t="s">
        <v>872</v>
      </c>
    </row>
    <row r="180" spans="1:52" s="10" customFormat="1" x14ac:dyDescent="0.3">
      <c r="A180" s="10" t="s">
        <v>873</v>
      </c>
      <c r="B180" s="6" t="s">
        <v>158</v>
      </c>
      <c r="C180" s="10" t="s">
        <v>100</v>
      </c>
      <c r="D180" s="10" t="s">
        <v>854</v>
      </c>
      <c r="AW180" s="10" t="s">
        <v>874</v>
      </c>
    </row>
    <row r="181" spans="1:52" s="10" customFormat="1" x14ac:dyDescent="0.3">
      <c r="A181" s="10" t="s">
        <v>875</v>
      </c>
      <c r="B181" s="6" t="s">
        <v>158</v>
      </c>
      <c r="C181" s="10" t="s">
        <v>100</v>
      </c>
      <c r="D181" s="10" t="s">
        <v>854</v>
      </c>
      <c r="AW181" s="10" t="s">
        <v>876</v>
      </c>
    </row>
    <row r="182" spans="1:52" s="10" customFormat="1" x14ac:dyDescent="0.3">
      <c r="A182" s="10" t="s">
        <v>877</v>
      </c>
      <c r="B182" s="6" t="s">
        <v>158</v>
      </c>
      <c r="C182" s="10" t="s">
        <v>100</v>
      </c>
      <c r="D182" s="10" t="s">
        <v>854</v>
      </c>
      <c r="AV182" s="10" t="s">
        <v>878</v>
      </c>
    </row>
    <row r="183" spans="1:52" s="10" customFormat="1" x14ac:dyDescent="0.3">
      <c r="A183" s="10" t="s">
        <v>879</v>
      </c>
      <c r="B183" s="6" t="s">
        <v>158</v>
      </c>
      <c r="C183" s="10" t="s">
        <v>100</v>
      </c>
      <c r="D183" s="10" t="s">
        <v>854</v>
      </c>
      <c r="AW183" s="10" t="s">
        <v>880</v>
      </c>
    </row>
    <row r="184" spans="1:52" s="10" customFormat="1" x14ac:dyDescent="0.3">
      <c r="A184" s="10" t="s">
        <v>881</v>
      </c>
      <c r="B184" s="6" t="s">
        <v>158</v>
      </c>
      <c r="C184" s="10" t="s">
        <v>100</v>
      </c>
      <c r="D184" s="10" t="s">
        <v>854</v>
      </c>
      <c r="AW184" s="10" t="s">
        <v>882</v>
      </c>
    </row>
    <row r="185" spans="1:52" s="10" customFormat="1" x14ac:dyDescent="0.3">
      <c r="A185" s="10" t="s">
        <v>883</v>
      </c>
      <c r="B185" s="6" t="s">
        <v>158</v>
      </c>
      <c r="C185" s="10" t="s">
        <v>100</v>
      </c>
      <c r="D185" s="10" t="s">
        <v>854</v>
      </c>
      <c r="AZ185" s="10" t="s">
        <v>884</v>
      </c>
    </row>
    <row r="186" spans="1:52" s="10" customFormat="1" x14ac:dyDescent="0.3">
      <c r="A186" s="10" t="s">
        <v>885</v>
      </c>
      <c r="B186" s="6" t="s">
        <v>158</v>
      </c>
      <c r="C186" s="10" t="s">
        <v>100</v>
      </c>
      <c r="D186" s="10" t="s">
        <v>854</v>
      </c>
      <c r="AZ186" s="10" t="s">
        <v>886</v>
      </c>
    </row>
    <row r="187" spans="1:52" s="10" customFormat="1" x14ac:dyDescent="0.3">
      <c r="A187" s="10" t="s">
        <v>887</v>
      </c>
      <c r="B187" s="6" t="s">
        <v>158</v>
      </c>
      <c r="C187" s="10" t="s">
        <v>100</v>
      </c>
      <c r="D187" s="10" t="s">
        <v>854</v>
      </c>
      <c r="AZ187" s="10" t="s">
        <v>888</v>
      </c>
    </row>
    <row r="188" spans="1:52" s="10" customFormat="1" x14ac:dyDescent="0.3">
      <c r="A188" s="10" t="s">
        <v>889</v>
      </c>
      <c r="B188" s="6" t="s">
        <v>158</v>
      </c>
      <c r="C188" s="10" t="s">
        <v>100</v>
      </c>
      <c r="D188" s="10" t="s">
        <v>854</v>
      </c>
      <c r="AZ188" s="10" t="s">
        <v>890</v>
      </c>
    </row>
    <row r="189" spans="1:52" s="10" customFormat="1" x14ac:dyDescent="0.3">
      <c r="A189" s="10" t="s">
        <v>891</v>
      </c>
      <c r="B189" s="6" t="s">
        <v>158</v>
      </c>
      <c r="C189" s="10" t="s">
        <v>100</v>
      </c>
      <c r="D189" s="10" t="s">
        <v>854</v>
      </c>
      <c r="AZ189" s="10" t="s">
        <v>892</v>
      </c>
    </row>
    <row r="190" spans="1:52" s="10" customFormat="1" x14ac:dyDescent="0.3">
      <c r="A190" s="10" t="s">
        <v>893</v>
      </c>
      <c r="B190" s="6" t="s">
        <v>158</v>
      </c>
      <c r="C190" s="10" t="s">
        <v>100</v>
      </c>
      <c r="D190" s="10" t="s">
        <v>854</v>
      </c>
      <c r="AZ190" s="10" t="s">
        <v>894</v>
      </c>
    </row>
    <row r="191" spans="1:52" s="10" customFormat="1" x14ac:dyDescent="0.3">
      <c r="A191" s="10" t="s">
        <v>895</v>
      </c>
      <c r="B191" s="6" t="s">
        <v>158</v>
      </c>
      <c r="C191" s="10" t="s">
        <v>100</v>
      </c>
      <c r="D191" s="10" t="s">
        <v>854</v>
      </c>
      <c r="AZ191" s="10" t="s">
        <v>896</v>
      </c>
    </row>
    <row r="192" spans="1:52" s="10" customFormat="1" x14ac:dyDescent="0.3">
      <c r="A192" s="10" t="s">
        <v>897</v>
      </c>
      <c r="B192" s="6" t="s">
        <v>158</v>
      </c>
      <c r="C192" s="10" t="s">
        <v>100</v>
      </c>
      <c r="D192" s="10" t="s">
        <v>854</v>
      </c>
      <c r="AZ192" s="10" t="s">
        <v>898</v>
      </c>
    </row>
    <row r="193" spans="1:129" x14ac:dyDescent="0.3">
      <c r="A193" s="10" t="s">
        <v>899</v>
      </c>
      <c r="B193" s="6" t="s">
        <v>158</v>
      </c>
      <c r="C193" s="10" t="s">
        <v>100</v>
      </c>
      <c r="D193" s="10" t="s">
        <v>854</v>
      </c>
      <c r="E193" s="10"/>
      <c r="F193" s="10"/>
      <c r="AR193" s="10" t="s">
        <v>900</v>
      </c>
      <c r="AV193" s="10"/>
      <c r="AW193" s="10"/>
      <c r="AX193" s="10"/>
      <c r="AY193" s="10"/>
      <c r="DV193" s="10"/>
      <c r="DW193" s="10"/>
      <c r="DX193" s="10"/>
      <c r="DY193" s="10"/>
    </row>
    <row r="194" spans="1:129" x14ac:dyDescent="0.3">
      <c r="A194" s="10" t="s">
        <v>901</v>
      </c>
      <c r="B194" s="6" t="s">
        <v>158</v>
      </c>
      <c r="C194" s="10" t="s">
        <v>100</v>
      </c>
      <c r="D194" s="10" t="s">
        <v>854</v>
      </c>
      <c r="E194" s="10"/>
      <c r="F194" s="10"/>
      <c r="Z194" s="6">
        <v>23.2</v>
      </c>
      <c r="AA194" s="6">
        <v>14.35</v>
      </c>
    </row>
    <row r="195" spans="1:129" x14ac:dyDescent="0.3">
      <c r="A195" s="10" t="s">
        <v>902</v>
      </c>
      <c r="B195" s="6" t="s">
        <v>158</v>
      </c>
      <c r="C195" s="10" t="s">
        <v>100</v>
      </c>
      <c r="D195" s="10" t="s">
        <v>854</v>
      </c>
      <c r="E195" s="10"/>
      <c r="F195" s="10"/>
      <c r="G195" s="6">
        <v>21.4</v>
      </c>
      <c r="H195" s="6">
        <v>34.25</v>
      </c>
    </row>
    <row r="196" spans="1:129" x14ac:dyDescent="0.3">
      <c r="A196" s="10" t="s">
        <v>903</v>
      </c>
      <c r="B196" s="6" t="s">
        <v>158</v>
      </c>
      <c r="C196" s="10" t="s">
        <v>100</v>
      </c>
      <c r="D196" s="10" t="s">
        <v>854</v>
      </c>
      <c r="E196" s="10"/>
      <c r="F196" s="10"/>
      <c r="BO196" s="6">
        <v>49.75</v>
      </c>
      <c r="BP196" s="6">
        <v>42.65</v>
      </c>
    </row>
    <row r="197" spans="1:129" x14ac:dyDescent="0.3">
      <c r="A197" s="10" t="s">
        <v>904</v>
      </c>
      <c r="B197" s="6" t="s">
        <v>158</v>
      </c>
      <c r="C197" s="10" t="s">
        <v>100</v>
      </c>
      <c r="D197" s="10" t="s">
        <v>854</v>
      </c>
      <c r="E197" s="10"/>
      <c r="F197" s="10"/>
      <c r="AE197" s="6">
        <v>24.05</v>
      </c>
    </row>
    <row r="198" spans="1:129" x14ac:dyDescent="0.3">
      <c r="A198" s="10" t="s">
        <v>905</v>
      </c>
      <c r="B198" s="6" t="s">
        <v>158</v>
      </c>
      <c r="C198" s="10" t="s">
        <v>100</v>
      </c>
      <c r="D198" s="10" t="s">
        <v>854</v>
      </c>
      <c r="E198" s="10"/>
      <c r="F198" s="10"/>
      <c r="AE198" s="6">
        <v>25</v>
      </c>
    </row>
    <row r="200" spans="1:129" x14ac:dyDescent="0.3">
      <c r="A200" s="57" t="s">
        <v>1052</v>
      </c>
      <c r="C200" s="6"/>
      <c r="D200" s="6"/>
      <c r="N200" s="9"/>
      <c r="AQ200" s="9"/>
      <c r="BI200" s="9"/>
      <c r="CH200" s="9"/>
      <c r="DX200" s="9"/>
    </row>
    <row r="201" spans="1:129" x14ac:dyDescent="0.3">
      <c r="A201" s="6" t="s">
        <v>1054</v>
      </c>
      <c r="C201" s="6"/>
      <c r="D201" s="6"/>
      <c r="I201" s="9"/>
      <c r="AQ201" s="9"/>
      <c r="BD201" s="9"/>
      <c r="CC201" s="9"/>
      <c r="CT201" s="9"/>
      <c r="DS201" s="9"/>
    </row>
    <row r="202" spans="1:129" x14ac:dyDescent="0.3">
      <c r="A202" s="6" t="s">
        <v>1053</v>
      </c>
      <c r="BZ202" s="9"/>
    </row>
    <row r="203" spans="1:129" x14ac:dyDescent="0.3">
      <c r="A203" s="58" t="s">
        <v>1055</v>
      </c>
      <c r="BZ203" s="9"/>
    </row>
    <row r="204" spans="1:129" x14ac:dyDescent="0.3">
      <c r="BZ204" s="9"/>
    </row>
    <row r="205" spans="1:129" x14ac:dyDescent="0.3">
      <c r="BZ205" s="9"/>
    </row>
    <row r="206" spans="1:129" x14ac:dyDescent="0.3">
      <c r="BZ206" s="9"/>
    </row>
    <row r="207" spans="1:129" x14ac:dyDescent="0.3">
      <c r="BZ207" s="9"/>
    </row>
    <row r="208" spans="1:129" x14ac:dyDescent="0.3">
      <c r="BZ208" s="9"/>
    </row>
    <row r="209" spans="78:103" x14ac:dyDescent="0.3">
      <c r="BZ209" s="9"/>
    </row>
    <row r="210" spans="78:103" x14ac:dyDescent="0.3">
      <c r="BZ210" s="9"/>
    </row>
    <row r="211" spans="78:103" x14ac:dyDescent="0.3">
      <c r="BZ211" s="9"/>
    </row>
    <row r="212" spans="78:103" x14ac:dyDescent="0.3">
      <c r="BZ212" s="9"/>
    </row>
    <row r="213" spans="78:103" x14ac:dyDescent="0.3">
      <c r="BZ213" s="9"/>
    </row>
    <row r="214" spans="78:103" x14ac:dyDescent="0.3">
      <c r="BZ214" s="9"/>
      <c r="CY214" s="9"/>
    </row>
    <row r="215" spans="78:103" x14ac:dyDescent="0.3">
      <c r="BZ215" s="9"/>
      <c r="CY215" s="9"/>
    </row>
    <row r="216" spans="78:103" x14ac:dyDescent="0.3">
      <c r="BZ216" s="9"/>
      <c r="CY216" s="9"/>
    </row>
    <row r="217" spans="78:103" x14ac:dyDescent="0.3">
      <c r="BZ217" s="9"/>
      <c r="CY217" s="9"/>
    </row>
    <row r="218" spans="78:103" x14ac:dyDescent="0.3">
      <c r="BZ218" s="9"/>
      <c r="CY218" s="9"/>
    </row>
    <row r="219" spans="78:103" x14ac:dyDescent="0.3">
      <c r="BZ219" s="9"/>
      <c r="CY219" s="9"/>
    </row>
    <row r="220" spans="78:103" x14ac:dyDescent="0.3">
      <c r="BZ220" s="9"/>
      <c r="CY220" s="9"/>
    </row>
    <row r="221" spans="78:103" x14ac:dyDescent="0.3">
      <c r="BZ221" s="9"/>
      <c r="CY221" s="9"/>
    </row>
    <row r="222" spans="78:103" x14ac:dyDescent="0.3">
      <c r="BZ222" s="9"/>
      <c r="CY222" s="9"/>
    </row>
    <row r="223" spans="78:103" x14ac:dyDescent="0.3">
      <c r="BZ223" s="9"/>
      <c r="CY223" s="9"/>
    </row>
    <row r="224" spans="78:103" x14ac:dyDescent="0.3">
      <c r="BZ224" s="9"/>
      <c r="CY224" s="9"/>
    </row>
    <row r="225" spans="78:103" x14ac:dyDescent="0.3">
      <c r="BZ225" s="9"/>
      <c r="CY225" s="9"/>
    </row>
    <row r="226" spans="78:103" x14ac:dyDescent="0.3">
      <c r="BZ226" s="9"/>
      <c r="CY226" s="9"/>
    </row>
    <row r="227" spans="78:103" x14ac:dyDescent="0.3">
      <c r="BZ227" s="9"/>
      <c r="CY227" s="9"/>
    </row>
    <row r="228" spans="78:103" x14ac:dyDescent="0.3">
      <c r="BZ228" s="9"/>
      <c r="CY228" s="9"/>
    </row>
    <row r="229" spans="78:103" x14ac:dyDescent="0.3">
      <c r="BZ229" s="9"/>
      <c r="CY229" s="9"/>
    </row>
    <row r="230" spans="78:103" x14ac:dyDescent="0.3">
      <c r="BZ230" s="9"/>
      <c r="CY230" s="9"/>
    </row>
    <row r="231" spans="78:103" x14ac:dyDescent="0.3">
      <c r="BZ231" s="9"/>
      <c r="CY231" s="9"/>
    </row>
    <row r="232" spans="78:103" x14ac:dyDescent="0.3">
      <c r="BZ232" s="9"/>
      <c r="CY232" s="9"/>
    </row>
    <row r="233" spans="78:103" x14ac:dyDescent="0.3">
      <c r="BZ233" s="9"/>
      <c r="CY233" s="9"/>
    </row>
    <row r="234" spans="78:103" x14ac:dyDescent="0.3">
      <c r="BZ234" s="9"/>
      <c r="CY234" s="9"/>
    </row>
    <row r="235" spans="78:103" x14ac:dyDescent="0.3">
      <c r="BZ235" s="9"/>
      <c r="CY235" s="9"/>
    </row>
    <row r="236" spans="78:103" x14ac:dyDescent="0.3">
      <c r="BZ236" s="9"/>
      <c r="CY236" s="9"/>
    </row>
    <row r="237" spans="78:103" x14ac:dyDescent="0.3">
      <c r="BZ237" s="9"/>
      <c r="CY237" s="9"/>
    </row>
    <row r="238" spans="78:103" x14ac:dyDescent="0.3">
      <c r="BZ238" s="9"/>
      <c r="CY238" s="9"/>
    </row>
    <row r="239" spans="78:103" x14ac:dyDescent="0.3">
      <c r="BZ239" s="9"/>
      <c r="CY239" s="9"/>
    </row>
    <row r="240" spans="78:103" x14ac:dyDescent="0.3">
      <c r="BZ240" s="9"/>
      <c r="CY240" s="9"/>
    </row>
    <row r="241" spans="78:103" x14ac:dyDescent="0.3">
      <c r="BZ241" s="9"/>
      <c r="CY241" s="9"/>
    </row>
    <row r="242" spans="78:103" x14ac:dyDescent="0.3">
      <c r="BZ242" s="9"/>
      <c r="CY242" s="9"/>
    </row>
    <row r="243" spans="78:103" x14ac:dyDescent="0.3">
      <c r="BZ243" s="9"/>
      <c r="CY243" s="9"/>
    </row>
    <row r="244" spans="78:103" x14ac:dyDescent="0.3">
      <c r="BZ244" s="9"/>
      <c r="CY244" s="9"/>
    </row>
    <row r="245" spans="78:103" x14ac:dyDescent="0.3">
      <c r="BZ245" s="9"/>
      <c r="CY245" s="9"/>
    </row>
    <row r="246" spans="78:103" x14ac:dyDescent="0.3">
      <c r="BZ246" s="9"/>
      <c r="CY246" s="9"/>
    </row>
    <row r="247" spans="78:103" x14ac:dyDescent="0.3">
      <c r="BZ247" s="9"/>
      <c r="CY247" s="9"/>
    </row>
    <row r="248" spans="78:103" x14ac:dyDescent="0.3">
      <c r="BZ248" s="9"/>
      <c r="CY248" s="9"/>
    </row>
    <row r="249" spans="78:103" x14ac:dyDescent="0.3">
      <c r="BZ249" s="9"/>
      <c r="CY249" s="9"/>
    </row>
    <row r="250" spans="78:103" x14ac:dyDescent="0.3">
      <c r="BZ250" s="9"/>
      <c r="CY250" s="9"/>
    </row>
    <row r="251" spans="78:103" x14ac:dyDescent="0.3">
      <c r="BZ251" s="9"/>
      <c r="CY251" s="9"/>
    </row>
    <row r="252" spans="78:103" x14ac:dyDescent="0.3">
      <c r="BZ252" s="9"/>
      <c r="CY252" s="9"/>
    </row>
    <row r="253" spans="78:103" x14ac:dyDescent="0.3">
      <c r="BZ253" s="9"/>
      <c r="CY253" s="9"/>
    </row>
    <row r="254" spans="78:103" x14ac:dyDescent="0.3">
      <c r="BZ254" s="9"/>
      <c r="CY254" s="9"/>
    </row>
    <row r="255" spans="78:103" x14ac:dyDescent="0.3">
      <c r="BZ255" s="9"/>
      <c r="CY255" s="9"/>
    </row>
    <row r="256" spans="78:103" x14ac:dyDescent="0.3">
      <c r="BZ256" s="9"/>
      <c r="CY256" s="9"/>
    </row>
    <row r="257" spans="78:104" x14ac:dyDescent="0.3">
      <c r="BZ257" s="9"/>
      <c r="CY257" s="9"/>
    </row>
    <row r="258" spans="78:104" x14ac:dyDescent="0.3">
      <c r="BZ258" s="9"/>
      <c r="CY258" s="9"/>
    </row>
    <row r="259" spans="78:104" x14ac:dyDescent="0.3">
      <c r="BZ259" s="9"/>
      <c r="CY259" s="9"/>
    </row>
    <row r="260" spans="78:104" x14ac:dyDescent="0.3">
      <c r="BZ260" s="9"/>
      <c r="CY260" s="9"/>
    </row>
    <row r="261" spans="78:104" x14ac:dyDescent="0.3">
      <c r="BZ261" s="9"/>
      <c r="CY261" s="9"/>
    </row>
    <row r="262" spans="78:104" x14ac:dyDescent="0.3">
      <c r="BZ262" s="9"/>
      <c r="CY262" s="9"/>
    </row>
    <row r="263" spans="78:104" x14ac:dyDescent="0.3">
      <c r="BZ263" s="9"/>
      <c r="CY263" s="9"/>
    </row>
    <row r="264" spans="78:104" x14ac:dyDescent="0.3">
      <c r="BZ264" s="9"/>
      <c r="CY264" s="9"/>
    </row>
    <row r="265" spans="78:104" x14ac:dyDescent="0.3">
      <c r="BZ265" s="9"/>
      <c r="CY265" s="9"/>
    </row>
    <row r="266" spans="78:104" x14ac:dyDescent="0.3">
      <c r="BZ266" s="9"/>
      <c r="CY266" s="9"/>
    </row>
    <row r="267" spans="78:104" x14ac:dyDescent="0.3">
      <c r="BZ267" s="9"/>
      <c r="CY267" s="9"/>
    </row>
    <row r="268" spans="78:104" x14ac:dyDescent="0.3">
      <c r="BZ268" s="9"/>
      <c r="CY268" s="9"/>
    </row>
    <row r="269" spans="78:104" x14ac:dyDescent="0.3">
      <c r="BZ269" s="9"/>
      <c r="CY269" s="9"/>
    </row>
    <row r="270" spans="78:104" x14ac:dyDescent="0.3">
      <c r="BZ270" s="9"/>
      <c r="CZ270" s="9"/>
    </row>
    <row r="271" spans="78:104" x14ac:dyDescent="0.3">
      <c r="BZ271" s="9"/>
      <c r="CZ271" s="9"/>
    </row>
    <row r="272" spans="78:104" x14ac:dyDescent="0.3">
      <c r="BZ272" s="9"/>
      <c r="CZ272" s="9"/>
    </row>
    <row r="273" spans="78:104" x14ac:dyDescent="0.3">
      <c r="BZ273" s="9"/>
      <c r="CZ273" s="9"/>
    </row>
    <row r="274" spans="78:104" x14ac:dyDescent="0.3">
      <c r="BZ274" s="9"/>
      <c r="CZ274" s="9"/>
    </row>
    <row r="275" spans="78:104" x14ac:dyDescent="0.3">
      <c r="BZ275" s="9"/>
      <c r="CZ275" s="9"/>
    </row>
    <row r="276" spans="78:104" x14ac:dyDescent="0.3">
      <c r="BZ276" s="9"/>
      <c r="CZ276" s="9"/>
    </row>
    <row r="277" spans="78:104" x14ac:dyDescent="0.3">
      <c r="BZ277" s="9"/>
      <c r="CZ277" s="9"/>
    </row>
    <row r="278" spans="78:104" x14ac:dyDescent="0.3">
      <c r="BZ278" s="9"/>
      <c r="CZ278" s="9"/>
    </row>
    <row r="279" spans="78:104" x14ac:dyDescent="0.3">
      <c r="BZ279" s="9"/>
      <c r="CZ279" s="9"/>
    </row>
    <row r="280" spans="78:104" x14ac:dyDescent="0.3">
      <c r="BZ280" s="9"/>
      <c r="CZ280" s="9"/>
    </row>
    <row r="281" spans="78:104" x14ac:dyDescent="0.3">
      <c r="BZ281" s="9"/>
      <c r="CZ281" s="9"/>
    </row>
    <row r="282" spans="78:104" x14ac:dyDescent="0.3">
      <c r="BZ282" s="9"/>
      <c r="CZ282" s="9"/>
    </row>
    <row r="283" spans="78:104" x14ac:dyDescent="0.3">
      <c r="BZ283" s="9"/>
      <c r="CZ283" s="9"/>
    </row>
    <row r="284" spans="78:104" x14ac:dyDescent="0.3">
      <c r="BZ284" s="9"/>
      <c r="CZ284" s="9"/>
    </row>
    <row r="285" spans="78:104" x14ac:dyDescent="0.3">
      <c r="BZ285" s="9"/>
      <c r="CZ285" s="9"/>
    </row>
    <row r="286" spans="78:104" x14ac:dyDescent="0.3">
      <c r="BZ286" s="9"/>
      <c r="CZ286" s="9"/>
    </row>
    <row r="287" spans="78:104" x14ac:dyDescent="0.3">
      <c r="BZ287" s="9"/>
      <c r="CZ287" s="9"/>
    </row>
    <row r="288" spans="78:104" x14ac:dyDescent="0.3">
      <c r="BZ288" s="9"/>
      <c r="CZ288" s="9"/>
    </row>
    <row r="289" spans="78:104" x14ac:dyDescent="0.3">
      <c r="BZ289" s="9"/>
      <c r="CZ289" s="9"/>
    </row>
    <row r="290" spans="78:104" x14ac:dyDescent="0.3">
      <c r="BZ290" s="9"/>
      <c r="CZ290" s="9"/>
    </row>
    <row r="291" spans="78:104" x14ac:dyDescent="0.3">
      <c r="BZ291" s="9"/>
      <c r="CZ291" s="9"/>
    </row>
    <row r="292" spans="78:104" x14ac:dyDescent="0.3">
      <c r="BZ292" s="9"/>
      <c r="CZ292" s="9"/>
    </row>
    <row r="293" spans="78:104" x14ac:dyDescent="0.3">
      <c r="BZ293" s="9"/>
      <c r="CZ293" s="9"/>
    </row>
    <row r="294" spans="78:104" x14ac:dyDescent="0.3">
      <c r="BZ294" s="9"/>
      <c r="CZ294" s="9"/>
    </row>
    <row r="295" spans="78:104" x14ac:dyDescent="0.3">
      <c r="BZ295" s="9"/>
      <c r="CZ295" s="9"/>
    </row>
    <row r="296" spans="78:104" x14ac:dyDescent="0.3">
      <c r="BZ296" s="9"/>
      <c r="CZ296" s="9"/>
    </row>
    <row r="297" spans="78:104" x14ac:dyDescent="0.3">
      <c r="BZ297" s="9"/>
      <c r="CZ297" s="9"/>
    </row>
    <row r="298" spans="78:104" x14ac:dyDescent="0.3">
      <c r="BZ298" s="9"/>
      <c r="CZ298" s="9"/>
    </row>
    <row r="299" spans="78:104" x14ac:dyDescent="0.3">
      <c r="BZ299" s="9"/>
      <c r="CZ299" s="9"/>
    </row>
    <row r="300" spans="78:104" x14ac:dyDescent="0.3">
      <c r="BZ300" s="9"/>
      <c r="CZ300" s="9"/>
    </row>
    <row r="301" spans="78:104" x14ac:dyDescent="0.3">
      <c r="BZ301" s="9"/>
      <c r="CZ301" s="9"/>
    </row>
    <row r="302" spans="78:104" x14ac:dyDescent="0.3">
      <c r="BZ302" s="9"/>
      <c r="CZ302" s="9"/>
    </row>
    <row r="303" spans="78:104" x14ac:dyDescent="0.3">
      <c r="BZ303" s="9"/>
      <c r="CZ303" s="9"/>
    </row>
    <row r="304" spans="78:104" x14ac:dyDescent="0.3">
      <c r="BZ304" s="9"/>
      <c r="CZ304" s="9"/>
    </row>
    <row r="305" spans="78:104" x14ac:dyDescent="0.3">
      <c r="BZ305" s="9"/>
      <c r="CZ305" s="9"/>
    </row>
    <row r="306" spans="78:104" x14ac:dyDescent="0.3">
      <c r="BZ306" s="9"/>
      <c r="CZ306" s="9"/>
    </row>
    <row r="307" spans="78:104" x14ac:dyDescent="0.3">
      <c r="BZ307" s="9"/>
      <c r="CZ307" s="9"/>
    </row>
    <row r="308" spans="78:104" x14ac:dyDescent="0.3">
      <c r="BZ308" s="9"/>
      <c r="CZ308" s="9"/>
    </row>
    <row r="309" spans="78:104" x14ac:dyDescent="0.3">
      <c r="BZ309" s="9"/>
      <c r="CZ309" s="9"/>
    </row>
    <row r="310" spans="78:104" x14ac:dyDescent="0.3">
      <c r="BZ310" s="9"/>
      <c r="CZ310" s="9"/>
    </row>
    <row r="311" spans="78:104" x14ac:dyDescent="0.3">
      <c r="BZ311" s="9"/>
      <c r="CZ311" s="9"/>
    </row>
    <row r="312" spans="78:104" x14ac:dyDescent="0.3">
      <c r="BZ312" s="9"/>
      <c r="CZ312" s="9"/>
    </row>
    <row r="313" spans="78:104" x14ac:dyDescent="0.3">
      <c r="BZ313" s="9"/>
      <c r="CZ313" s="9"/>
    </row>
    <row r="314" spans="78:104" x14ac:dyDescent="0.3">
      <c r="BZ314" s="9"/>
      <c r="CZ314" s="9"/>
    </row>
    <row r="315" spans="78:104" x14ac:dyDescent="0.3">
      <c r="BZ315" s="9"/>
      <c r="CZ315" s="9"/>
    </row>
    <row r="316" spans="78:104" x14ac:dyDescent="0.3">
      <c r="BZ316" s="9"/>
      <c r="CZ316" s="9"/>
    </row>
    <row r="317" spans="78:104" x14ac:dyDescent="0.3">
      <c r="BZ317" s="9"/>
      <c r="CZ317" s="9"/>
    </row>
    <row r="318" spans="78:104" x14ac:dyDescent="0.3">
      <c r="BZ318" s="9"/>
      <c r="CZ318" s="9"/>
    </row>
    <row r="319" spans="78:104" x14ac:dyDescent="0.3">
      <c r="BZ319" s="9"/>
      <c r="CZ319" s="9"/>
    </row>
    <row r="320" spans="78:104" x14ac:dyDescent="0.3">
      <c r="BZ320" s="9"/>
      <c r="CZ320" s="9"/>
    </row>
    <row r="321" spans="78:105" x14ac:dyDescent="0.3">
      <c r="BZ321" s="9"/>
      <c r="CZ321" s="9"/>
    </row>
    <row r="322" spans="78:105" x14ac:dyDescent="0.3">
      <c r="BZ322" s="9"/>
      <c r="CZ322" s="9"/>
    </row>
    <row r="323" spans="78:105" x14ac:dyDescent="0.3">
      <c r="BZ323" s="9"/>
      <c r="CZ323" s="9"/>
    </row>
    <row r="324" spans="78:105" x14ac:dyDescent="0.3">
      <c r="BZ324" s="9"/>
      <c r="CZ324" s="9"/>
    </row>
    <row r="325" spans="78:105" x14ac:dyDescent="0.3">
      <c r="BZ325" s="9"/>
      <c r="CZ325" s="9"/>
    </row>
    <row r="326" spans="78:105" x14ac:dyDescent="0.3">
      <c r="BZ326" s="9"/>
      <c r="CZ326" s="9"/>
    </row>
    <row r="327" spans="78:105" x14ac:dyDescent="0.3">
      <c r="BZ327" s="9"/>
      <c r="CZ327" s="9"/>
    </row>
    <row r="328" spans="78:105" x14ac:dyDescent="0.3">
      <c r="BZ328" s="9"/>
      <c r="CZ328" s="9"/>
    </row>
    <row r="329" spans="78:105" x14ac:dyDescent="0.3">
      <c r="BZ329" s="9"/>
      <c r="CZ329" s="9"/>
    </row>
    <row r="330" spans="78:105" x14ac:dyDescent="0.3">
      <c r="BZ330" s="9"/>
      <c r="CZ330" s="9"/>
    </row>
    <row r="331" spans="78:105" x14ac:dyDescent="0.3">
      <c r="BZ331" s="9"/>
      <c r="CZ331" s="9"/>
    </row>
    <row r="332" spans="78:105" x14ac:dyDescent="0.3">
      <c r="BZ332" s="9"/>
      <c r="CZ332" s="9"/>
    </row>
    <row r="333" spans="78:105" x14ac:dyDescent="0.3">
      <c r="CA333" s="9"/>
      <c r="DA333" s="9"/>
    </row>
    <row r="334" spans="78:105" x14ac:dyDescent="0.3">
      <c r="CA334" s="9"/>
      <c r="DA334" s="9"/>
    </row>
    <row r="335" spans="78:105" x14ac:dyDescent="0.3">
      <c r="CA335" s="9"/>
      <c r="DA335" s="9"/>
    </row>
    <row r="336" spans="78:105" x14ac:dyDescent="0.3">
      <c r="CA336" s="9"/>
      <c r="DA336" s="9"/>
    </row>
    <row r="337" spans="79:105" x14ac:dyDescent="0.3">
      <c r="CA337" s="9"/>
      <c r="DA337" s="9"/>
    </row>
    <row r="338" spans="79:105" x14ac:dyDescent="0.3">
      <c r="CA338" s="9"/>
      <c r="DA338" s="9"/>
    </row>
    <row r="339" spans="79:105" x14ac:dyDescent="0.3">
      <c r="CA339" s="9"/>
      <c r="DA339" s="9"/>
    </row>
    <row r="340" spans="79:105" x14ac:dyDescent="0.3">
      <c r="CA340" s="9"/>
      <c r="DA340" s="9"/>
    </row>
    <row r="341" spans="79:105" x14ac:dyDescent="0.3">
      <c r="CA341" s="9"/>
      <c r="DA341" s="9"/>
    </row>
    <row r="342" spans="79:105" x14ac:dyDescent="0.3">
      <c r="CA342" s="9"/>
      <c r="DA342" s="9"/>
    </row>
    <row r="343" spans="79:105" x14ac:dyDescent="0.3">
      <c r="CA343" s="9"/>
      <c r="DA343" s="9"/>
    </row>
    <row r="344" spans="79:105" x14ac:dyDescent="0.3">
      <c r="CA344" s="9"/>
      <c r="DA344" s="9"/>
    </row>
    <row r="345" spans="79:105" x14ac:dyDescent="0.3">
      <c r="CA345" s="9"/>
      <c r="DA345" s="9"/>
    </row>
    <row r="346" spans="79:105" x14ac:dyDescent="0.3">
      <c r="CA346" s="9"/>
      <c r="DA346" s="9"/>
    </row>
    <row r="347" spans="79:105" x14ac:dyDescent="0.3">
      <c r="CA347" s="9"/>
      <c r="DA347" s="9"/>
    </row>
    <row r="348" spans="79:105" x14ac:dyDescent="0.3">
      <c r="CA348" s="9"/>
      <c r="DA348" s="9"/>
    </row>
    <row r="349" spans="79:105" x14ac:dyDescent="0.3">
      <c r="CA349" s="9"/>
      <c r="DA349" s="9"/>
    </row>
    <row r="350" spans="79:105" x14ac:dyDescent="0.3">
      <c r="CA350" s="9"/>
      <c r="DA350" s="9"/>
    </row>
    <row r="351" spans="79:105" x14ac:dyDescent="0.3">
      <c r="CA351" s="9"/>
      <c r="DA351" s="9"/>
    </row>
    <row r="352" spans="79:105" x14ac:dyDescent="0.3">
      <c r="CA352" s="9"/>
      <c r="DA352" s="9"/>
    </row>
    <row r="353" spans="79:105" x14ac:dyDescent="0.3">
      <c r="CA353" s="9"/>
      <c r="DA353" s="9"/>
    </row>
    <row r="354" spans="79:105" x14ac:dyDescent="0.3">
      <c r="CA354" s="9"/>
      <c r="DA354" s="9"/>
    </row>
    <row r="355" spans="79:105" x14ac:dyDescent="0.3">
      <c r="CA355" s="9"/>
      <c r="DA355" s="9"/>
    </row>
    <row r="356" spans="79:105" x14ac:dyDescent="0.3">
      <c r="CA356" s="9"/>
      <c r="DA356" s="9"/>
    </row>
    <row r="357" spans="79:105" x14ac:dyDescent="0.3">
      <c r="CA357" s="9"/>
      <c r="DA357" s="9"/>
    </row>
    <row r="358" spans="79:105" x14ac:dyDescent="0.3">
      <c r="CA358" s="9"/>
      <c r="DA358" s="9"/>
    </row>
    <row r="359" spans="79:105" x14ac:dyDescent="0.3">
      <c r="CA359" s="9"/>
      <c r="DA359" s="9"/>
    </row>
    <row r="360" spans="79:105" x14ac:dyDescent="0.3">
      <c r="CA360" s="9"/>
      <c r="DA360" s="9"/>
    </row>
    <row r="361" spans="79:105" x14ac:dyDescent="0.3">
      <c r="CA361" s="9"/>
      <c r="DA361" s="9"/>
    </row>
    <row r="362" spans="79:105" x14ac:dyDescent="0.3">
      <c r="CA362" s="9"/>
      <c r="DA362" s="9"/>
    </row>
    <row r="363" spans="79:105" x14ac:dyDescent="0.3">
      <c r="CA363" s="9"/>
      <c r="DA363" s="9"/>
    </row>
    <row r="364" spans="79:105" x14ac:dyDescent="0.3">
      <c r="CA364" s="9"/>
      <c r="DA364" s="9"/>
    </row>
    <row r="365" spans="79:105" x14ac:dyDescent="0.3">
      <c r="CA365" s="9"/>
      <c r="DA365" s="9"/>
    </row>
    <row r="366" spans="79:105" x14ac:dyDescent="0.3">
      <c r="CA366" s="9"/>
      <c r="DA366" s="9"/>
    </row>
    <row r="367" spans="79:105" x14ac:dyDescent="0.3">
      <c r="CA367" s="9"/>
      <c r="DA367" s="9"/>
    </row>
    <row r="368" spans="79:105" x14ac:dyDescent="0.3">
      <c r="CA368" s="9"/>
      <c r="DA368" s="9"/>
    </row>
    <row r="369" spans="79:105" x14ac:dyDescent="0.3">
      <c r="CA369" s="9"/>
      <c r="DA369" s="9"/>
    </row>
    <row r="370" spans="79:105" x14ac:dyDescent="0.3">
      <c r="CA370" s="9"/>
      <c r="DA370" s="9"/>
    </row>
    <row r="371" spans="79:105" x14ac:dyDescent="0.3">
      <c r="CA371" s="9"/>
      <c r="DA371" s="9"/>
    </row>
    <row r="372" spans="79:105" x14ac:dyDescent="0.3">
      <c r="CA372" s="9"/>
      <c r="DA372" s="9"/>
    </row>
    <row r="373" spans="79:105" x14ac:dyDescent="0.3">
      <c r="CA373" s="9"/>
      <c r="DA373" s="9"/>
    </row>
    <row r="374" spans="79:105" x14ac:dyDescent="0.3">
      <c r="CA374" s="9"/>
      <c r="DA374" s="9"/>
    </row>
    <row r="375" spans="79:105" x14ac:dyDescent="0.3">
      <c r="CA375" s="9"/>
      <c r="DA375" s="9"/>
    </row>
    <row r="376" spans="79:105" x14ac:dyDescent="0.3">
      <c r="CA376" s="9"/>
      <c r="DA376" s="9"/>
    </row>
    <row r="377" spans="79:105" x14ac:dyDescent="0.3">
      <c r="CA377" s="9"/>
      <c r="DA377" s="9"/>
    </row>
    <row r="378" spans="79:105" x14ac:dyDescent="0.3">
      <c r="CA378" s="9"/>
      <c r="DA378" s="9"/>
    </row>
    <row r="379" spans="79:105" x14ac:dyDescent="0.3">
      <c r="CA379" s="9"/>
      <c r="DA379" s="9"/>
    </row>
    <row r="380" spans="79:105" x14ac:dyDescent="0.3">
      <c r="CA380" s="9"/>
      <c r="DA380" s="9"/>
    </row>
    <row r="381" spans="79:105" x14ac:dyDescent="0.3">
      <c r="CA381" s="9"/>
      <c r="DA381" s="9"/>
    </row>
    <row r="382" spans="79:105" x14ac:dyDescent="0.3">
      <c r="CA382" s="9"/>
      <c r="DA382" s="9"/>
    </row>
    <row r="383" spans="79:105" x14ac:dyDescent="0.3">
      <c r="CA383" s="9"/>
      <c r="DA383" s="9"/>
    </row>
    <row r="384" spans="79:105" x14ac:dyDescent="0.3">
      <c r="CA384" s="9"/>
      <c r="DA384" s="9"/>
    </row>
    <row r="385" spans="79:105" x14ac:dyDescent="0.3">
      <c r="CA385" s="9"/>
      <c r="CM385" s="10"/>
      <c r="CN385" s="9"/>
      <c r="DA385" s="9"/>
    </row>
    <row r="386" spans="79:105" x14ac:dyDescent="0.3">
      <c r="CA386" s="9"/>
      <c r="CM386" s="10"/>
      <c r="CN386" s="9"/>
      <c r="DA386" s="9"/>
    </row>
    <row r="387" spans="79:105" x14ac:dyDescent="0.3">
      <c r="CA387" s="9"/>
      <c r="CM387" s="10"/>
      <c r="CN387" s="9"/>
      <c r="DA387" s="9"/>
    </row>
    <row r="388" spans="79:105" x14ac:dyDescent="0.3">
      <c r="CA388" s="9"/>
      <c r="CM388" s="10"/>
      <c r="CN388" s="9"/>
      <c r="DA388" s="9"/>
    </row>
    <row r="389" spans="79:105" x14ac:dyDescent="0.3">
      <c r="CA389" s="9"/>
      <c r="CM389" s="10"/>
      <c r="CN389" s="9"/>
      <c r="DA389" s="9"/>
    </row>
    <row r="390" spans="79:105" x14ac:dyDescent="0.3">
      <c r="CA390" s="9"/>
      <c r="CM390" s="10"/>
      <c r="CN390" s="9"/>
      <c r="DA390" s="9"/>
    </row>
    <row r="391" spans="79:105" x14ac:dyDescent="0.3">
      <c r="CA391" s="9"/>
      <c r="CM391" s="10"/>
      <c r="CN391" s="9"/>
      <c r="DA391" s="9"/>
    </row>
    <row r="392" spans="79:105" x14ac:dyDescent="0.3">
      <c r="CA392" s="9"/>
      <c r="CM392" s="10"/>
      <c r="CN392" s="9"/>
      <c r="DA392" s="9"/>
    </row>
    <row r="393" spans="79:105" x14ac:dyDescent="0.3">
      <c r="CA393" s="9"/>
      <c r="CM393" s="10"/>
      <c r="CN393" s="9"/>
      <c r="DA393" s="9"/>
    </row>
    <row r="394" spans="79:105" x14ac:dyDescent="0.3">
      <c r="CA394" s="9"/>
      <c r="CM394" s="10"/>
      <c r="CN394" s="9"/>
      <c r="DA394" s="9"/>
    </row>
    <row r="395" spans="79:105" x14ac:dyDescent="0.3">
      <c r="CA395" s="9"/>
      <c r="CM395" s="10"/>
      <c r="CN395" s="9"/>
      <c r="DA395" s="9"/>
    </row>
    <row r="396" spans="79:105" x14ac:dyDescent="0.3">
      <c r="CA396" s="9"/>
      <c r="CM396" s="10"/>
      <c r="CN396" s="9"/>
      <c r="DA396" s="9"/>
    </row>
    <row r="397" spans="79:105" x14ac:dyDescent="0.3">
      <c r="CA397" s="9"/>
      <c r="CM397" s="10"/>
      <c r="CN397" s="9"/>
      <c r="DA397" s="9"/>
    </row>
    <row r="398" spans="79:105" x14ac:dyDescent="0.3">
      <c r="CA398" s="9"/>
      <c r="CM398" s="10"/>
      <c r="CN398" s="9"/>
      <c r="DA398" s="9"/>
    </row>
    <row r="399" spans="79:105" x14ac:dyDescent="0.3">
      <c r="CA399" s="9"/>
      <c r="CM399" s="10"/>
      <c r="CN399" s="9"/>
      <c r="DA399" s="9"/>
    </row>
    <row r="400" spans="79:105" x14ac:dyDescent="0.3">
      <c r="CA400" s="9"/>
      <c r="CM400" s="10"/>
      <c r="CN400" s="9"/>
      <c r="DA400" s="9"/>
    </row>
    <row r="401" spans="79:105" x14ac:dyDescent="0.3">
      <c r="CA401" s="9"/>
      <c r="CM401" s="10"/>
      <c r="CN401" s="9"/>
      <c r="DA401" s="9"/>
    </row>
    <row r="402" spans="79:105" x14ac:dyDescent="0.3">
      <c r="CA402" s="9"/>
      <c r="CM402" s="10"/>
      <c r="CN402" s="9"/>
      <c r="DA402" s="9"/>
    </row>
    <row r="403" spans="79:105" x14ac:dyDescent="0.3">
      <c r="CA403" s="9"/>
      <c r="CM403" s="10"/>
      <c r="CN403" s="9"/>
      <c r="DA403" s="9"/>
    </row>
    <row r="404" spans="79:105" x14ac:dyDescent="0.3">
      <c r="CA404" s="9"/>
      <c r="CM404" s="10"/>
      <c r="CN404" s="9"/>
      <c r="DA404" s="9"/>
    </row>
    <row r="405" spans="79:105" x14ac:dyDescent="0.3">
      <c r="CA405" s="9"/>
      <c r="CM405" s="10"/>
      <c r="CN405" s="9"/>
      <c r="DA405" s="9"/>
    </row>
    <row r="406" spans="79:105" x14ac:dyDescent="0.3">
      <c r="CA406" s="9"/>
      <c r="CM406" s="10"/>
      <c r="CN406" s="9"/>
      <c r="DA406" s="9"/>
    </row>
    <row r="407" spans="79:105" x14ac:dyDescent="0.3">
      <c r="CA407" s="9"/>
      <c r="CM407" s="10"/>
      <c r="CN407" s="9"/>
      <c r="DA407" s="9"/>
    </row>
    <row r="408" spans="79:105" x14ac:dyDescent="0.3">
      <c r="CA408" s="9"/>
      <c r="CM408" s="10"/>
      <c r="CN408" s="9"/>
      <c r="DA408" s="9"/>
    </row>
    <row r="409" spans="79:105" x14ac:dyDescent="0.3">
      <c r="CA409" s="9"/>
      <c r="CM409" s="10"/>
      <c r="CN409" s="9"/>
      <c r="DA409" s="9"/>
    </row>
    <row r="410" spans="79:105" x14ac:dyDescent="0.3">
      <c r="CA410" s="9"/>
      <c r="CM410" s="10"/>
      <c r="CN410" s="9"/>
      <c r="DA410" s="9"/>
    </row>
    <row r="411" spans="79:105" x14ac:dyDescent="0.3">
      <c r="CA411" s="9"/>
      <c r="CM411" s="10"/>
      <c r="CN411" s="9"/>
      <c r="DA411" s="9"/>
    </row>
    <row r="412" spans="79:105" x14ac:dyDescent="0.3">
      <c r="CA412" s="9"/>
      <c r="CM412" s="10"/>
      <c r="CN412" s="9"/>
      <c r="DA412" s="9"/>
    </row>
    <row r="413" spans="79:105" x14ac:dyDescent="0.3">
      <c r="CA413" s="9"/>
      <c r="CM413" s="10"/>
      <c r="CN413" s="9"/>
      <c r="DA413" s="9"/>
    </row>
    <row r="414" spans="79:105" x14ac:dyDescent="0.3">
      <c r="CA414" s="9"/>
      <c r="CM414" s="10"/>
      <c r="CN414" s="9"/>
      <c r="DA414" s="9"/>
    </row>
    <row r="415" spans="79:105" x14ac:dyDescent="0.3">
      <c r="CA415" s="9"/>
      <c r="CM415" s="10"/>
      <c r="CN415" s="9"/>
      <c r="DA415" s="9"/>
    </row>
    <row r="416" spans="79:105" x14ac:dyDescent="0.3">
      <c r="CA416" s="9"/>
      <c r="CM416" s="10"/>
      <c r="CN416" s="9"/>
      <c r="DA416" s="9"/>
    </row>
    <row r="417" spans="79:105" x14ac:dyDescent="0.3">
      <c r="CA417" s="9"/>
      <c r="CM417" s="10"/>
      <c r="CN417" s="9"/>
      <c r="DA417" s="9"/>
    </row>
    <row r="418" spans="79:105" x14ac:dyDescent="0.3">
      <c r="CA418" s="9"/>
      <c r="CM418" s="10"/>
      <c r="CN418" s="9"/>
      <c r="DA418" s="9"/>
    </row>
    <row r="419" spans="79:105" x14ac:dyDescent="0.3">
      <c r="CA419" s="9"/>
      <c r="CM419" s="10"/>
      <c r="CN419" s="9"/>
      <c r="DA419" s="9"/>
    </row>
    <row r="420" spans="79:105" x14ac:dyDescent="0.3">
      <c r="CA420" s="9"/>
      <c r="CM420" s="10"/>
      <c r="CN420" s="9"/>
      <c r="DA420" s="9"/>
    </row>
    <row r="421" spans="79:105" x14ac:dyDescent="0.3">
      <c r="CA421" s="9"/>
      <c r="CM421" s="10"/>
      <c r="CN421" s="9"/>
      <c r="DA421" s="9"/>
    </row>
    <row r="422" spans="79:105" x14ac:dyDescent="0.3">
      <c r="CA422" s="9"/>
      <c r="CM422" s="10"/>
      <c r="CN422" s="9"/>
      <c r="DA422" s="9"/>
    </row>
    <row r="423" spans="79:105" x14ac:dyDescent="0.3">
      <c r="CA423" s="9"/>
      <c r="CM423" s="10"/>
      <c r="CN423" s="9"/>
      <c r="DA423" s="9"/>
    </row>
    <row r="424" spans="79:105" x14ac:dyDescent="0.3">
      <c r="CA424" s="9"/>
      <c r="CM424" s="10"/>
      <c r="CN424" s="9"/>
      <c r="DA424" s="9"/>
    </row>
    <row r="425" spans="79:105" x14ac:dyDescent="0.3">
      <c r="CA425" s="9"/>
      <c r="CM425" s="10"/>
      <c r="CN425" s="9"/>
      <c r="DA425" s="9"/>
    </row>
    <row r="426" spans="79:105" x14ac:dyDescent="0.3">
      <c r="CA426" s="9"/>
      <c r="CM426" s="10"/>
      <c r="CN426" s="9"/>
      <c r="DA426" s="9"/>
    </row>
    <row r="427" spans="79:105" x14ac:dyDescent="0.3">
      <c r="CA427" s="9"/>
      <c r="CM427" s="10"/>
      <c r="CN427" s="9"/>
      <c r="DA427" s="9"/>
    </row>
    <row r="428" spans="79:105" x14ac:dyDescent="0.3">
      <c r="CA428" s="9"/>
      <c r="CM428" s="10"/>
      <c r="CN428" s="9"/>
      <c r="DA428" s="9"/>
    </row>
    <row r="429" spans="79:105" x14ac:dyDescent="0.3">
      <c r="CA429" s="9"/>
      <c r="CM429" s="10"/>
      <c r="CN429" s="9"/>
      <c r="DA429" s="9"/>
    </row>
    <row r="430" spans="79:105" x14ac:dyDescent="0.3">
      <c r="CA430" s="9"/>
      <c r="CM430" s="10"/>
      <c r="CN430" s="9"/>
      <c r="DA430" s="9"/>
    </row>
    <row r="431" spans="79:105" x14ac:dyDescent="0.3">
      <c r="CA431" s="9"/>
      <c r="CM431" s="10"/>
      <c r="CN431" s="9"/>
      <c r="DA431" s="9"/>
    </row>
    <row r="432" spans="79:105" x14ac:dyDescent="0.3">
      <c r="CA432" s="9"/>
      <c r="CM432" s="10"/>
      <c r="CN432" s="9"/>
      <c r="DA432" s="9"/>
    </row>
    <row r="433" spans="79:105" x14ac:dyDescent="0.3">
      <c r="CA433" s="9"/>
      <c r="CM433" s="10"/>
      <c r="CN433" s="9"/>
      <c r="DA433" s="9"/>
    </row>
    <row r="434" spans="79:105" x14ac:dyDescent="0.3">
      <c r="CA434" s="9"/>
      <c r="CM434" s="10"/>
      <c r="CN434" s="9"/>
      <c r="DA434" s="9"/>
    </row>
    <row r="435" spans="79:105" x14ac:dyDescent="0.3">
      <c r="CA435" s="9"/>
      <c r="CM435" s="10"/>
      <c r="CN435" s="9"/>
      <c r="DA435" s="9"/>
    </row>
    <row r="436" spans="79:105" x14ac:dyDescent="0.3">
      <c r="CA436" s="9"/>
      <c r="CM436" s="10"/>
      <c r="CN436" s="9"/>
      <c r="DA436" s="9"/>
    </row>
    <row r="437" spans="79:105" x14ac:dyDescent="0.3">
      <c r="CA437" s="9"/>
      <c r="CM437" s="10"/>
      <c r="CN437" s="9"/>
      <c r="DA437" s="9"/>
    </row>
    <row r="438" spans="79:105" x14ac:dyDescent="0.3">
      <c r="CA438" s="9"/>
      <c r="CM438" s="10"/>
      <c r="CN438" s="9"/>
      <c r="DA438" s="9"/>
    </row>
    <row r="439" spans="79:105" x14ac:dyDescent="0.3">
      <c r="CA439" s="9"/>
      <c r="CM439" s="10"/>
      <c r="CN439" s="9"/>
      <c r="DA439" s="9"/>
    </row>
    <row r="440" spans="79:105" x14ac:dyDescent="0.3">
      <c r="CA440" s="9"/>
      <c r="CM440" s="10"/>
      <c r="CN440" s="9"/>
      <c r="DA440" s="9"/>
    </row>
    <row r="441" spans="79:105" x14ac:dyDescent="0.3">
      <c r="CA441" s="9"/>
      <c r="CM441" s="10"/>
      <c r="CN441" s="9"/>
      <c r="DA441" s="9"/>
    </row>
    <row r="442" spans="79:105" x14ac:dyDescent="0.3">
      <c r="CA442" s="9"/>
      <c r="CM442" s="10"/>
      <c r="CN442" s="9"/>
      <c r="DA442" s="9"/>
    </row>
    <row r="443" spans="79:105" x14ac:dyDescent="0.3">
      <c r="CA443" s="9"/>
      <c r="CM443" s="10"/>
      <c r="CN443" s="9"/>
      <c r="DA443" s="9"/>
    </row>
    <row r="444" spans="79:105" x14ac:dyDescent="0.3">
      <c r="CA444" s="9"/>
      <c r="CM444" s="10"/>
      <c r="CN444" s="9"/>
      <c r="DA444" s="9"/>
    </row>
    <row r="445" spans="79:105" x14ac:dyDescent="0.3">
      <c r="CA445" s="9"/>
      <c r="CM445" s="10"/>
      <c r="CN445" s="9"/>
      <c r="DA445" s="9"/>
    </row>
    <row r="446" spans="79:105" x14ac:dyDescent="0.3">
      <c r="CA446" s="9"/>
      <c r="CM446" s="10"/>
      <c r="CN446" s="9"/>
      <c r="DA446" s="9"/>
    </row>
    <row r="447" spans="79:105" x14ac:dyDescent="0.3">
      <c r="CA447" s="9"/>
      <c r="CM447" s="10"/>
      <c r="CN447" s="9"/>
      <c r="DA447" s="9"/>
    </row>
    <row r="448" spans="79:105" x14ac:dyDescent="0.3">
      <c r="CA448" s="9"/>
      <c r="CM448" s="10"/>
      <c r="CN448" s="9"/>
      <c r="DA448" s="9"/>
    </row>
    <row r="449" spans="79:105" x14ac:dyDescent="0.3">
      <c r="CA449" s="9"/>
      <c r="CM449" s="10"/>
      <c r="CN449" s="9"/>
      <c r="DA449" s="9"/>
    </row>
    <row r="450" spans="79:105" x14ac:dyDescent="0.3">
      <c r="CA450" s="9"/>
      <c r="CM450" s="10"/>
      <c r="CN450" s="9"/>
      <c r="DA450" s="9"/>
    </row>
    <row r="451" spans="79:105" x14ac:dyDescent="0.3">
      <c r="CA451" s="9"/>
      <c r="CM451" s="10"/>
      <c r="CN451" s="9"/>
      <c r="DA451" s="9"/>
    </row>
    <row r="452" spans="79:105" x14ac:dyDescent="0.3">
      <c r="CA452" s="9"/>
      <c r="CM452" s="10"/>
      <c r="CN452" s="9"/>
      <c r="DA452" s="9"/>
    </row>
    <row r="453" spans="79:105" x14ac:dyDescent="0.3">
      <c r="CA453" s="9"/>
      <c r="CM453" s="10"/>
      <c r="CN453" s="9"/>
      <c r="DA453" s="9"/>
    </row>
    <row r="454" spans="79:105" x14ac:dyDescent="0.3">
      <c r="CA454" s="9"/>
      <c r="CM454" s="10"/>
      <c r="CN454" s="9"/>
      <c r="DA454" s="9"/>
    </row>
    <row r="455" spans="79:105" x14ac:dyDescent="0.3">
      <c r="CA455" s="9"/>
      <c r="CM455" s="10"/>
      <c r="CN455" s="9"/>
      <c r="DA455" s="9"/>
    </row>
    <row r="456" spans="79:105" x14ac:dyDescent="0.3">
      <c r="CA456" s="9"/>
      <c r="CM456" s="10"/>
      <c r="CN456" s="9"/>
      <c r="DA456" s="9"/>
    </row>
    <row r="457" spans="79:105" x14ac:dyDescent="0.3">
      <c r="CA457" s="9"/>
      <c r="CM457" s="10"/>
      <c r="CN457" s="9"/>
      <c r="DA457" s="9"/>
    </row>
    <row r="458" spans="79:105" x14ac:dyDescent="0.3">
      <c r="CA458" s="9"/>
      <c r="CM458" s="10"/>
      <c r="CN458" s="9"/>
      <c r="DA458" s="9"/>
    </row>
    <row r="459" spans="79:105" x14ac:dyDescent="0.3">
      <c r="CA459" s="9"/>
      <c r="CM459" s="10"/>
      <c r="CN459" s="9"/>
      <c r="DA459" s="9"/>
    </row>
    <row r="460" spans="79:105" x14ac:dyDescent="0.3">
      <c r="CA460" s="9"/>
      <c r="CM460" s="10"/>
      <c r="CN460" s="9"/>
      <c r="DA460" s="9"/>
    </row>
    <row r="461" spans="79:105" x14ac:dyDescent="0.3">
      <c r="CA461" s="9"/>
      <c r="CM461" s="10"/>
      <c r="CN461" s="9"/>
      <c r="DA461" s="9"/>
    </row>
    <row r="462" spans="79:105" x14ac:dyDescent="0.3">
      <c r="CA462" s="9"/>
      <c r="CM462" s="10"/>
      <c r="CN462" s="9"/>
      <c r="DA462" s="9"/>
    </row>
    <row r="463" spans="79:105" x14ac:dyDescent="0.3">
      <c r="CA463" s="9"/>
      <c r="CM463" s="10"/>
      <c r="CN463" s="9"/>
      <c r="DA463" s="9"/>
    </row>
    <row r="464" spans="79:105" x14ac:dyDescent="0.3">
      <c r="CA464" s="9"/>
      <c r="CM464" s="10"/>
      <c r="CN464" s="9"/>
      <c r="DA464" s="9"/>
    </row>
    <row r="465" spans="79:105" x14ac:dyDescent="0.3">
      <c r="CA465" s="9"/>
      <c r="CM465" s="10"/>
      <c r="CN465" s="9"/>
      <c r="DA465" s="9"/>
    </row>
    <row r="466" spans="79:105" x14ac:dyDescent="0.3">
      <c r="CA466" s="9"/>
      <c r="CM466" s="10"/>
      <c r="CN466" s="9"/>
      <c r="DA466" s="9"/>
    </row>
    <row r="467" spans="79:105" x14ac:dyDescent="0.3">
      <c r="CA467" s="9"/>
      <c r="CM467" s="10"/>
      <c r="CN467" s="9"/>
      <c r="DA467" s="9"/>
    </row>
    <row r="468" spans="79:105" x14ac:dyDescent="0.3">
      <c r="CA468" s="9"/>
      <c r="CM468" s="10"/>
      <c r="CN468" s="9"/>
      <c r="DA468" s="9"/>
    </row>
    <row r="469" spans="79:105" x14ac:dyDescent="0.3">
      <c r="CA469" s="9"/>
      <c r="CM469" s="10"/>
      <c r="CN469" s="9"/>
      <c r="DA469" s="9"/>
    </row>
    <row r="470" spans="79:105" x14ac:dyDescent="0.3">
      <c r="CA470" s="9"/>
      <c r="CM470" s="10"/>
      <c r="CN470" s="9"/>
      <c r="DA470" s="9"/>
    </row>
    <row r="471" spans="79:105" x14ac:dyDescent="0.3">
      <c r="CA471" s="9"/>
      <c r="CM471" s="10"/>
      <c r="CN471" s="9"/>
      <c r="DA471" s="9"/>
    </row>
    <row r="472" spans="79:105" x14ac:dyDescent="0.3">
      <c r="CA472" s="9"/>
      <c r="CM472" s="10"/>
      <c r="CN472" s="9"/>
      <c r="DA472" s="9"/>
    </row>
    <row r="473" spans="79:105" x14ac:dyDescent="0.3">
      <c r="CA473" s="9"/>
      <c r="CM473" s="10"/>
      <c r="CN473" s="9"/>
      <c r="DA473" s="9"/>
    </row>
    <row r="474" spans="79:105" x14ac:dyDescent="0.3">
      <c r="CA474" s="9"/>
      <c r="CM474" s="10"/>
      <c r="CN474" s="9"/>
      <c r="DA474" s="9"/>
    </row>
    <row r="475" spans="79:105" x14ac:dyDescent="0.3">
      <c r="CA475" s="9"/>
      <c r="CM475" s="10"/>
      <c r="CN475" s="9"/>
      <c r="DA475" s="9"/>
    </row>
    <row r="476" spans="79:105" x14ac:dyDescent="0.3">
      <c r="CA476" s="9"/>
      <c r="CM476" s="10"/>
      <c r="CN476" s="9"/>
      <c r="DA476" s="9"/>
    </row>
    <row r="477" spans="79:105" x14ac:dyDescent="0.3">
      <c r="CA477" s="9"/>
      <c r="CM477" s="10"/>
      <c r="CN477" s="9"/>
      <c r="DA477" s="9"/>
    </row>
    <row r="478" spans="79:105" x14ac:dyDescent="0.3">
      <c r="CA478" s="9"/>
      <c r="CM478" s="10"/>
      <c r="CN478" s="9"/>
      <c r="DA478" s="9"/>
    </row>
    <row r="479" spans="79:105" x14ac:dyDescent="0.3">
      <c r="CA479" s="9"/>
      <c r="CM479" s="10"/>
      <c r="CN479" s="9"/>
      <c r="DA479" s="9"/>
    </row>
    <row r="480" spans="79:105" x14ac:dyDescent="0.3">
      <c r="CA480" s="9"/>
      <c r="CM480" s="10"/>
      <c r="CN480" s="9"/>
      <c r="DA480" s="9"/>
    </row>
    <row r="481" spans="79:105" x14ac:dyDescent="0.3">
      <c r="CA481" s="9"/>
      <c r="CM481" s="10"/>
      <c r="CN481" s="9"/>
      <c r="DA481" s="9"/>
    </row>
    <row r="482" spans="79:105" x14ac:dyDescent="0.3">
      <c r="CA482" s="9"/>
      <c r="CM482" s="10"/>
      <c r="CN482" s="9"/>
      <c r="DA482" s="9"/>
    </row>
    <row r="483" spans="79:105" x14ac:dyDescent="0.3">
      <c r="CA483" s="9"/>
      <c r="CM483" s="10"/>
      <c r="CN483" s="9"/>
      <c r="DA483" s="9"/>
    </row>
    <row r="484" spans="79:105" x14ac:dyDescent="0.3">
      <c r="CA484" s="9"/>
      <c r="CM484" s="10"/>
      <c r="CN484" s="9"/>
      <c r="DA484" s="9"/>
    </row>
    <row r="485" spans="79:105" x14ac:dyDescent="0.3">
      <c r="CA485" s="9"/>
      <c r="CM485" s="10"/>
      <c r="CN485" s="9"/>
      <c r="DA485" s="9"/>
    </row>
    <row r="486" spans="79:105" x14ac:dyDescent="0.3">
      <c r="CA486" s="9"/>
      <c r="CM486" s="10"/>
      <c r="CN486" s="9"/>
      <c r="DA486" s="9"/>
    </row>
    <row r="487" spans="79:105" x14ac:dyDescent="0.3">
      <c r="CA487" s="9"/>
      <c r="CM487" s="10"/>
      <c r="CN487" s="9"/>
      <c r="DA487" s="9"/>
    </row>
    <row r="488" spans="79:105" x14ac:dyDescent="0.3">
      <c r="CA488" s="9"/>
      <c r="CM488" s="10"/>
      <c r="CN488" s="9"/>
      <c r="DA488" s="9"/>
    </row>
    <row r="489" spans="79:105" x14ac:dyDescent="0.3">
      <c r="CA489" s="9"/>
      <c r="CM489" s="10"/>
      <c r="CN489" s="9"/>
      <c r="DA489" s="9"/>
    </row>
    <row r="490" spans="79:105" x14ac:dyDescent="0.3">
      <c r="CA490" s="9"/>
      <c r="CM490" s="10"/>
      <c r="CN490" s="9"/>
      <c r="DA490" s="9"/>
    </row>
    <row r="491" spans="79:105" x14ac:dyDescent="0.3">
      <c r="CA491" s="9"/>
      <c r="CM491" s="10"/>
      <c r="CN491" s="9"/>
      <c r="DA491" s="9"/>
    </row>
    <row r="492" spans="79:105" x14ac:dyDescent="0.3">
      <c r="CA492" s="9"/>
      <c r="CM492" s="10"/>
      <c r="CN492" s="9"/>
      <c r="DA492" s="9"/>
    </row>
    <row r="493" spans="79:105" x14ac:dyDescent="0.3">
      <c r="CA493" s="9"/>
      <c r="CM493" s="10"/>
      <c r="CN493" s="9"/>
      <c r="DA493" s="9"/>
    </row>
    <row r="494" spans="79:105" x14ac:dyDescent="0.3">
      <c r="CA494" s="9"/>
      <c r="CM494" s="10"/>
      <c r="CN494" s="9"/>
      <c r="DA494" s="9"/>
    </row>
    <row r="495" spans="79:105" x14ac:dyDescent="0.3">
      <c r="CA495" s="9"/>
      <c r="CM495" s="10"/>
      <c r="CN495" s="9"/>
      <c r="DA495" s="9"/>
    </row>
    <row r="496" spans="79:105" x14ac:dyDescent="0.3">
      <c r="CA496" s="9"/>
      <c r="CM496" s="10"/>
      <c r="CN496" s="9"/>
      <c r="DA496" s="9"/>
    </row>
    <row r="497" spans="79:105" x14ac:dyDescent="0.3">
      <c r="CA497" s="9"/>
      <c r="CM497" s="10"/>
      <c r="CN497" s="9"/>
      <c r="DA497" s="9"/>
    </row>
    <row r="498" spans="79:105" x14ac:dyDescent="0.3">
      <c r="CA498" s="9"/>
      <c r="CM498" s="10"/>
      <c r="CN498" s="9"/>
      <c r="DA498" s="9"/>
    </row>
    <row r="499" spans="79:105" x14ac:dyDescent="0.3">
      <c r="CA499" s="9"/>
      <c r="CM499" s="10"/>
      <c r="CN499" s="9"/>
      <c r="DA499" s="9"/>
    </row>
    <row r="500" spans="79:105" x14ac:dyDescent="0.3">
      <c r="CA500" s="9"/>
      <c r="CM500" s="10"/>
      <c r="CN500" s="9"/>
      <c r="DA500" s="9"/>
    </row>
    <row r="501" spans="79:105" x14ac:dyDescent="0.3">
      <c r="CA501" s="9"/>
      <c r="CM501" s="10"/>
      <c r="CN501" s="9"/>
      <c r="DA501" s="9"/>
    </row>
    <row r="502" spans="79:105" x14ac:dyDescent="0.3">
      <c r="CA502" s="9"/>
      <c r="CM502" s="10"/>
      <c r="CN502" s="9"/>
      <c r="DA502" s="9"/>
    </row>
    <row r="503" spans="79:105" x14ac:dyDescent="0.3">
      <c r="CA503" s="9"/>
      <c r="CM503" s="10"/>
      <c r="CN503" s="9"/>
      <c r="DA503" s="9"/>
    </row>
    <row r="504" spans="79:105" x14ac:dyDescent="0.3">
      <c r="CA504" s="9"/>
      <c r="CM504" s="10"/>
      <c r="CN504" s="9"/>
      <c r="DA504" s="9"/>
    </row>
    <row r="505" spans="79:105" x14ac:dyDescent="0.3">
      <c r="CA505" s="9"/>
      <c r="CM505" s="10"/>
      <c r="CN505" s="9"/>
      <c r="DA505" s="9"/>
    </row>
    <row r="506" spans="79:105" x14ac:dyDescent="0.3">
      <c r="CA506" s="9"/>
      <c r="CM506" s="10"/>
      <c r="CN506" s="9"/>
      <c r="DA506" s="9"/>
    </row>
    <row r="507" spans="79:105" x14ac:dyDescent="0.3">
      <c r="CA507" s="9"/>
      <c r="CM507" s="10"/>
      <c r="CN507" s="9"/>
      <c r="DA507" s="9"/>
    </row>
    <row r="508" spans="79:105" x14ac:dyDescent="0.3">
      <c r="CA508" s="9"/>
      <c r="CM508" s="10"/>
      <c r="CN508" s="9"/>
      <c r="DA508" s="9"/>
    </row>
    <row r="509" spans="79:105" x14ac:dyDescent="0.3">
      <c r="CA509" s="9"/>
      <c r="CM509" s="10"/>
      <c r="CN509" s="9"/>
      <c r="DA509" s="9"/>
    </row>
    <row r="510" spans="79:105" x14ac:dyDescent="0.3">
      <c r="CA510" s="9"/>
      <c r="CM510" s="10"/>
      <c r="CN510" s="9"/>
      <c r="DA510" s="9"/>
    </row>
    <row r="511" spans="79:105" x14ac:dyDescent="0.3">
      <c r="CA511" s="9"/>
      <c r="CM511" s="10"/>
      <c r="CN511" s="9"/>
      <c r="DA511" s="9"/>
    </row>
    <row r="512" spans="79:105" x14ac:dyDescent="0.3">
      <c r="CA512" s="9"/>
      <c r="CM512" s="10"/>
      <c r="CN512" s="9"/>
      <c r="DA512" s="9"/>
    </row>
    <row r="513" spans="79:105" x14ac:dyDescent="0.3">
      <c r="CA513" s="9"/>
      <c r="CM513" s="10"/>
      <c r="CN513" s="9"/>
      <c r="DA513" s="9"/>
    </row>
    <row r="514" spans="79:105" x14ac:dyDescent="0.3">
      <c r="CA514" s="9"/>
      <c r="CM514" s="10"/>
      <c r="CN514" s="9"/>
      <c r="DA514" s="9"/>
    </row>
    <row r="515" spans="79:105" x14ac:dyDescent="0.3">
      <c r="CA515" s="9"/>
      <c r="CM515" s="10"/>
      <c r="CN515" s="9"/>
      <c r="DA515" s="9"/>
    </row>
    <row r="516" spans="79:105" x14ac:dyDescent="0.3">
      <c r="CA516" s="9"/>
      <c r="CM516" s="10"/>
      <c r="CN516" s="9"/>
      <c r="DA516" s="9"/>
    </row>
    <row r="517" spans="79:105" x14ac:dyDescent="0.3">
      <c r="CA517" s="9"/>
      <c r="CM517" s="10"/>
      <c r="CN517" s="9"/>
      <c r="DA517" s="9"/>
    </row>
    <row r="518" spans="79:105" x14ac:dyDescent="0.3">
      <c r="CA518" s="9"/>
      <c r="CM518" s="10"/>
      <c r="CN518" s="9"/>
      <c r="DA518" s="9"/>
    </row>
    <row r="519" spans="79:105" x14ac:dyDescent="0.3">
      <c r="CA519" s="9"/>
      <c r="CM519" s="10"/>
      <c r="CN519" s="9"/>
      <c r="DA519" s="9"/>
    </row>
    <row r="520" spans="79:105" x14ac:dyDescent="0.3">
      <c r="CA520" s="9"/>
      <c r="CM520" s="10"/>
      <c r="CN520" s="9"/>
      <c r="DA520" s="9"/>
    </row>
    <row r="521" spans="79:105" x14ac:dyDescent="0.3">
      <c r="CA521" s="9"/>
      <c r="CM521" s="10"/>
      <c r="CN521" s="9"/>
      <c r="DA521" s="9"/>
    </row>
    <row r="522" spans="79:105" x14ac:dyDescent="0.3">
      <c r="CA522" s="9"/>
      <c r="CM522" s="10"/>
      <c r="CN522" s="9"/>
      <c r="DA522" s="9"/>
    </row>
    <row r="523" spans="79:105" x14ac:dyDescent="0.3">
      <c r="CA523" s="9"/>
      <c r="CM523" s="10"/>
      <c r="CN523" s="9"/>
      <c r="DA523" s="9"/>
    </row>
    <row r="524" spans="79:105" x14ac:dyDescent="0.3">
      <c r="CA524" s="9"/>
      <c r="CM524" s="10"/>
      <c r="CN524" s="9"/>
      <c r="DA524" s="9"/>
    </row>
    <row r="525" spans="79:105" x14ac:dyDescent="0.3">
      <c r="CA525" s="9"/>
      <c r="CM525" s="10"/>
      <c r="CN525" s="9"/>
      <c r="DA525" s="9"/>
    </row>
    <row r="526" spans="79:105" x14ac:dyDescent="0.3">
      <c r="CA526" s="9"/>
      <c r="CM526" s="10"/>
      <c r="CN526" s="9"/>
      <c r="DA526" s="9"/>
    </row>
    <row r="527" spans="79:105" x14ac:dyDescent="0.3">
      <c r="CA527" s="9"/>
      <c r="CM527" s="10"/>
      <c r="CN527" s="9"/>
      <c r="DA527" s="9"/>
    </row>
    <row r="528" spans="79:105" x14ac:dyDescent="0.3">
      <c r="CA528" s="9"/>
      <c r="CM528" s="10"/>
      <c r="CN528" s="9"/>
      <c r="DA528" s="9"/>
    </row>
    <row r="529" spans="79:105" x14ac:dyDescent="0.3">
      <c r="CA529" s="9"/>
      <c r="CM529" s="10"/>
      <c r="CN529" s="9"/>
      <c r="DA529" s="9"/>
    </row>
    <row r="530" spans="79:105" x14ac:dyDescent="0.3">
      <c r="CA530" s="9"/>
      <c r="CM530" s="10"/>
      <c r="CN530" s="9"/>
      <c r="DA530" s="9"/>
    </row>
    <row r="531" spans="79:105" x14ac:dyDescent="0.3">
      <c r="CA531" s="9"/>
      <c r="CM531" s="10"/>
      <c r="CN531" s="9"/>
      <c r="DA531" s="9"/>
    </row>
    <row r="532" spans="79:105" x14ac:dyDescent="0.3">
      <c r="CA532" s="9"/>
      <c r="CM532" s="10"/>
      <c r="CN532" s="9"/>
      <c r="DA532" s="9"/>
    </row>
    <row r="533" spans="79:105" x14ac:dyDescent="0.3">
      <c r="CA533" s="9"/>
      <c r="CM533" s="10"/>
      <c r="CN533" s="9"/>
      <c r="DA533" s="9"/>
    </row>
    <row r="534" spans="79:105" x14ac:dyDescent="0.3">
      <c r="CA534" s="9"/>
      <c r="CM534" s="10"/>
      <c r="CN534" s="9"/>
      <c r="DA534" s="9"/>
    </row>
    <row r="535" spans="79:105" x14ac:dyDescent="0.3">
      <c r="CA535" s="9"/>
      <c r="CM535" s="10"/>
      <c r="CN535" s="9"/>
      <c r="DA535" s="9"/>
    </row>
    <row r="536" spans="79:105" x14ac:dyDescent="0.3">
      <c r="CA536" s="9"/>
      <c r="CM536" s="10"/>
      <c r="CN536" s="9"/>
      <c r="DA536" s="9"/>
    </row>
    <row r="537" spans="79:105" x14ac:dyDescent="0.3">
      <c r="CA537" s="9"/>
      <c r="CM537" s="10"/>
      <c r="CN537" s="9"/>
      <c r="DA537" s="9"/>
    </row>
    <row r="538" spans="79:105" x14ac:dyDescent="0.3">
      <c r="CA538" s="9"/>
      <c r="CM538" s="10"/>
      <c r="CN538" s="9"/>
      <c r="DA538" s="9"/>
    </row>
    <row r="539" spans="79:105" x14ac:dyDescent="0.3">
      <c r="CA539" s="9"/>
      <c r="CM539" s="10"/>
      <c r="CN539" s="9"/>
      <c r="DA539" s="9"/>
    </row>
    <row r="540" spans="79:105" x14ac:dyDescent="0.3">
      <c r="CA540" s="9"/>
      <c r="CM540" s="10"/>
      <c r="CN540" s="9"/>
      <c r="DA540" s="9"/>
    </row>
    <row r="541" spans="79:105" x14ac:dyDescent="0.3">
      <c r="CA541" s="9"/>
      <c r="CM541" s="10"/>
      <c r="CN541" s="9"/>
      <c r="DA541" s="9"/>
    </row>
    <row r="542" spans="79:105" x14ac:dyDescent="0.3">
      <c r="CA542" s="9"/>
      <c r="CM542" s="10"/>
      <c r="CN542" s="9"/>
      <c r="DA542" s="9"/>
    </row>
    <row r="543" spans="79:105" x14ac:dyDescent="0.3">
      <c r="CA543" s="9"/>
      <c r="CM543" s="10"/>
      <c r="CN543" s="9"/>
      <c r="DA543" s="9"/>
    </row>
    <row r="544" spans="79:105" x14ac:dyDescent="0.3">
      <c r="CA544" s="9"/>
      <c r="CM544" s="10"/>
      <c r="CN544" s="9"/>
      <c r="DA544" s="9"/>
    </row>
    <row r="545" spans="78:105" x14ac:dyDescent="0.3">
      <c r="CA545" s="9"/>
      <c r="CM545" s="10"/>
      <c r="CN545" s="9"/>
      <c r="DA545" s="9"/>
    </row>
    <row r="546" spans="78:105" x14ac:dyDescent="0.3">
      <c r="CA546" s="9"/>
      <c r="CM546" s="10"/>
      <c r="CN546" s="9"/>
      <c r="DA546" s="9"/>
    </row>
    <row r="547" spans="78:105" x14ac:dyDescent="0.3">
      <c r="CA547" s="9"/>
      <c r="CM547" s="10"/>
      <c r="CN547" s="9"/>
      <c r="DA547" s="9"/>
    </row>
    <row r="548" spans="78:105" x14ac:dyDescent="0.3">
      <c r="CA548" s="9"/>
      <c r="CM548" s="10"/>
      <c r="CN548" s="9"/>
      <c r="DA548" s="9"/>
    </row>
    <row r="549" spans="78:105" x14ac:dyDescent="0.3">
      <c r="CA549" s="9"/>
      <c r="CM549" s="10"/>
      <c r="CN549" s="9"/>
      <c r="DA549" s="9"/>
    </row>
    <row r="550" spans="78:105" x14ac:dyDescent="0.3">
      <c r="CA550" s="9"/>
      <c r="CM550" s="10"/>
      <c r="CN550" s="9"/>
      <c r="DA550" s="9"/>
    </row>
    <row r="551" spans="78:105" x14ac:dyDescent="0.3">
      <c r="CA551" s="9"/>
      <c r="CM551" s="10"/>
      <c r="CN551" s="9"/>
      <c r="DA551" s="9"/>
    </row>
    <row r="552" spans="78:105" x14ac:dyDescent="0.3">
      <c r="CA552" s="9"/>
      <c r="CM552" s="10"/>
      <c r="CN552" s="9"/>
      <c r="DA552" s="9"/>
    </row>
    <row r="553" spans="78:105" x14ac:dyDescent="0.3">
      <c r="CA553" s="9"/>
      <c r="CM553" s="10"/>
      <c r="CN553" s="9"/>
      <c r="DA553" s="9"/>
    </row>
    <row r="554" spans="78:105" x14ac:dyDescent="0.3">
      <c r="CA554" s="9"/>
      <c r="CM554" s="10"/>
      <c r="CN554" s="9"/>
      <c r="DA554" s="9"/>
    </row>
    <row r="555" spans="78:105" x14ac:dyDescent="0.3">
      <c r="CA555" s="9"/>
      <c r="CM555" s="10"/>
      <c r="CN555" s="9"/>
      <c r="DA555" s="9"/>
    </row>
    <row r="556" spans="78:105" x14ac:dyDescent="0.3">
      <c r="CA556" s="9"/>
      <c r="CM556" s="10"/>
      <c r="CN556" s="9"/>
      <c r="DA556" s="9"/>
    </row>
    <row r="557" spans="78:105" x14ac:dyDescent="0.3">
      <c r="CA557" s="9"/>
      <c r="CM557" s="10"/>
      <c r="CN557" s="9"/>
      <c r="DA557" s="9"/>
    </row>
    <row r="558" spans="78:105" x14ac:dyDescent="0.3">
      <c r="CA558" s="9"/>
      <c r="CM558" s="10"/>
      <c r="CN558" s="9"/>
      <c r="DA558" s="9"/>
    </row>
    <row r="559" spans="78:105" x14ac:dyDescent="0.3">
      <c r="CA559" s="9"/>
      <c r="CM559" s="10"/>
      <c r="CN559" s="9"/>
      <c r="DA559" s="9"/>
    </row>
    <row r="560" spans="78:105" x14ac:dyDescent="0.3">
      <c r="BZ560" s="9"/>
      <c r="CL560" s="10"/>
      <c r="CM560" s="9"/>
      <c r="CZ560" s="9"/>
    </row>
    <row r="561" spans="78:104" x14ac:dyDescent="0.3">
      <c r="BZ561" s="9"/>
      <c r="CL561" s="10"/>
      <c r="CM561" s="9"/>
      <c r="CZ561" s="9"/>
    </row>
    <row r="562" spans="78:104" x14ac:dyDescent="0.3">
      <c r="BZ562" s="9"/>
      <c r="CL562" s="10"/>
      <c r="CM562" s="9"/>
      <c r="CZ562" s="9"/>
    </row>
    <row r="563" spans="78:104" x14ac:dyDescent="0.3">
      <c r="BZ563" s="9"/>
      <c r="CL563" s="10"/>
      <c r="CM563" s="9"/>
      <c r="CZ563" s="9"/>
    </row>
    <row r="564" spans="78:104" x14ac:dyDescent="0.3">
      <c r="BZ564" s="9"/>
      <c r="CL564" s="10"/>
      <c r="CM564" s="9"/>
      <c r="CZ564" s="9"/>
    </row>
    <row r="565" spans="78:104" x14ac:dyDescent="0.3">
      <c r="BZ565" s="9"/>
      <c r="CL565" s="10"/>
      <c r="CM565" s="9"/>
      <c r="CZ565" s="9"/>
    </row>
    <row r="566" spans="78:104" x14ac:dyDescent="0.3">
      <c r="BZ566" s="9"/>
      <c r="CL566" s="10"/>
      <c r="CM566" s="9"/>
      <c r="CZ566" s="9"/>
    </row>
    <row r="567" spans="78:104" x14ac:dyDescent="0.3">
      <c r="BZ567" s="9"/>
      <c r="CL567" s="10"/>
      <c r="CM567" s="9"/>
      <c r="CZ567" s="9"/>
    </row>
    <row r="568" spans="78:104" x14ac:dyDescent="0.3">
      <c r="BZ568" s="9"/>
      <c r="CL568" s="10"/>
      <c r="CM568" s="9"/>
      <c r="CZ568" s="9"/>
    </row>
    <row r="569" spans="78:104" x14ac:dyDescent="0.3">
      <c r="BZ569" s="9"/>
      <c r="CL569" s="10"/>
      <c r="CM569" s="9"/>
      <c r="CZ569" s="9"/>
    </row>
    <row r="570" spans="78:104" x14ac:dyDescent="0.3">
      <c r="BZ570" s="9"/>
      <c r="CL570" s="10"/>
      <c r="CM570" s="9"/>
      <c r="CZ570" s="9"/>
    </row>
    <row r="571" spans="78:104" x14ac:dyDescent="0.3">
      <c r="BZ571" s="9"/>
      <c r="CL571" s="10"/>
      <c r="CM571" s="9"/>
      <c r="CZ571" s="9"/>
    </row>
    <row r="572" spans="78:104" x14ac:dyDescent="0.3">
      <c r="BZ572" s="9"/>
      <c r="CL572" s="10"/>
      <c r="CM572" s="9"/>
      <c r="CZ572" s="9"/>
    </row>
    <row r="573" spans="78:104" x14ac:dyDescent="0.3">
      <c r="BZ573" s="9"/>
      <c r="CL573" s="10"/>
      <c r="CM573" s="9"/>
      <c r="CZ573" s="9"/>
    </row>
    <row r="574" spans="78:104" x14ac:dyDescent="0.3">
      <c r="BZ574" s="9"/>
      <c r="CL574" s="10"/>
      <c r="CM574" s="9"/>
      <c r="CZ574" s="9"/>
    </row>
    <row r="575" spans="78:104" x14ac:dyDescent="0.3">
      <c r="BZ575" s="9"/>
      <c r="CL575" s="10"/>
      <c r="CM575" s="9"/>
      <c r="CZ575" s="9"/>
    </row>
    <row r="576" spans="78:104" x14ac:dyDescent="0.3">
      <c r="BZ576" s="9"/>
      <c r="CL576" s="10"/>
      <c r="CM576" s="9"/>
      <c r="CZ576" s="9"/>
    </row>
    <row r="577" spans="78:104" x14ac:dyDescent="0.3">
      <c r="BZ577" s="9"/>
      <c r="CL577" s="10"/>
      <c r="CM577" s="9"/>
      <c r="CZ577" s="9"/>
    </row>
    <row r="578" spans="78:104" x14ac:dyDescent="0.3">
      <c r="BZ578" s="9"/>
      <c r="CL578" s="10"/>
      <c r="CM578" s="9"/>
      <c r="CZ578" s="9"/>
    </row>
    <row r="579" spans="78:104" x14ac:dyDescent="0.3">
      <c r="BZ579" s="9"/>
      <c r="CL579" s="10"/>
      <c r="CM579" s="9"/>
      <c r="CZ579" s="9"/>
    </row>
    <row r="580" spans="78:104" x14ac:dyDescent="0.3">
      <c r="BZ580" s="9"/>
      <c r="CL580" s="10"/>
      <c r="CM580" s="9"/>
      <c r="CZ580" s="9"/>
    </row>
    <row r="581" spans="78:104" x14ac:dyDescent="0.3">
      <c r="BZ581" s="9"/>
      <c r="CL581" s="10"/>
      <c r="CM581" s="9"/>
      <c r="CZ581" s="9"/>
    </row>
    <row r="582" spans="78:104" x14ac:dyDescent="0.3">
      <c r="BZ582" s="9"/>
      <c r="CL582" s="10"/>
      <c r="CM582" s="9"/>
      <c r="CZ582" s="9"/>
    </row>
    <row r="583" spans="78:104" x14ac:dyDescent="0.3">
      <c r="BZ583" s="9"/>
      <c r="CL583" s="10"/>
      <c r="CM583" s="9"/>
      <c r="CZ583" s="9"/>
    </row>
    <row r="584" spans="78:104" x14ac:dyDescent="0.3">
      <c r="BZ584" s="9"/>
      <c r="CL584" s="10"/>
      <c r="CM584" s="9"/>
      <c r="CZ584" s="9"/>
    </row>
    <row r="585" spans="78:104" x14ac:dyDescent="0.3">
      <c r="BZ585" s="9"/>
      <c r="CL585" s="10"/>
      <c r="CM585" s="9"/>
      <c r="CZ585" s="9"/>
    </row>
    <row r="586" spans="78:104" x14ac:dyDescent="0.3">
      <c r="BZ586" s="9"/>
      <c r="CL586" s="10"/>
      <c r="CM586" s="9"/>
      <c r="CZ586" s="9"/>
    </row>
    <row r="587" spans="78:104" x14ac:dyDescent="0.3">
      <c r="BZ587" s="9"/>
      <c r="CL587" s="10"/>
      <c r="CM587" s="9"/>
      <c r="CZ587" s="9"/>
    </row>
    <row r="588" spans="78:104" x14ac:dyDescent="0.3">
      <c r="BZ588" s="9"/>
      <c r="CL588" s="10"/>
      <c r="CM588" s="9"/>
      <c r="CZ588" s="9"/>
    </row>
    <row r="589" spans="78:104" x14ac:dyDescent="0.3">
      <c r="BZ589" s="9"/>
      <c r="CL589" s="10"/>
      <c r="CM589" s="9"/>
      <c r="CZ589" s="9"/>
    </row>
    <row r="590" spans="78:104" x14ac:dyDescent="0.3">
      <c r="BZ590" s="9"/>
      <c r="CL590" s="10"/>
      <c r="CM590" s="9"/>
      <c r="CZ590" s="9"/>
    </row>
    <row r="591" spans="78:104" x14ac:dyDescent="0.3">
      <c r="BZ591" s="9"/>
      <c r="CL591" s="10"/>
      <c r="CM591" s="9"/>
      <c r="CZ591" s="9"/>
    </row>
    <row r="592" spans="78:104" x14ac:dyDescent="0.3">
      <c r="BZ592" s="9"/>
      <c r="CL592" s="10"/>
      <c r="CM592" s="9"/>
      <c r="CZ592" s="9"/>
    </row>
    <row r="593" spans="78:104" x14ac:dyDescent="0.3">
      <c r="BZ593" s="9"/>
      <c r="CL593" s="10"/>
      <c r="CM593" s="9"/>
      <c r="CZ593" s="9"/>
    </row>
    <row r="594" spans="78:104" x14ac:dyDescent="0.3">
      <c r="BZ594" s="9"/>
      <c r="CL594" s="10"/>
      <c r="CM594" s="9"/>
      <c r="CZ594" s="9"/>
    </row>
    <row r="595" spans="78:104" x14ac:dyDescent="0.3">
      <c r="BZ595" s="9"/>
      <c r="CL595" s="10"/>
      <c r="CM595" s="9"/>
      <c r="CZ595" s="9"/>
    </row>
    <row r="596" spans="78:104" x14ac:dyDescent="0.3">
      <c r="BZ596" s="9"/>
      <c r="CL596" s="10"/>
      <c r="CM596" s="9"/>
      <c r="CZ596" s="9"/>
    </row>
    <row r="597" spans="78:104" x14ac:dyDescent="0.3">
      <c r="BZ597" s="9"/>
      <c r="CL597" s="10"/>
      <c r="CM597" s="9"/>
      <c r="CZ597" s="9"/>
    </row>
    <row r="598" spans="78:104" x14ac:dyDescent="0.3">
      <c r="BZ598" s="9"/>
      <c r="CL598" s="10"/>
      <c r="CM598" s="9"/>
      <c r="CZ598" s="9"/>
    </row>
    <row r="599" spans="78:104" x14ac:dyDescent="0.3">
      <c r="BZ599" s="9"/>
      <c r="CL599" s="10"/>
      <c r="CM599" s="9"/>
      <c r="CZ599" s="9"/>
    </row>
    <row r="600" spans="78:104" x14ac:dyDescent="0.3">
      <c r="BZ600" s="9"/>
      <c r="CL600" s="10"/>
      <c r="CM600" s="9"/>
      <c r="CZ600" s="9"/>
    </row>
    <row r="601" spans="78:104" x14ac:dyDescent="0.3">
      <c r="BZ601" s="9"/>
      <c r="CL601" s="10"/>
      <c r="CM601" s="9"/>
      <c r="CZ601" s="9"/>
    </row>
    <row r="602" spans="78:104" x14ac:dyDescent="0.3">
      <c r="BZ602" s="9"/>
      <c r="CL602" s="10"/>
      <c r="CM602" s="9"/>
      <c r="CZ602" s="9"/>
    </row>
    <row r="603" spans="78:104" x14ac:dyDescent="0.3">
      <c r="BZ603" s="9"/>
      <c r="CL603" s="10"/>
      <c r="CM603" s="9"/>
      <c r="CZ603" s="9"/>
    </row>
    <row r="604" spans="78:104" x14ac:dyDescent="0.3">
      <c r="BZ604" s="9"/>
      <c r="CL604" s="10"/>
      <c r="CM604" s="9"/>
      <c r="CZ604" s="9"/>
    </row>
    <row r="605" spans="78:104" x14ac:dyDescent="0.3">
      <c r="BZ605" s="9"/>
      <c r="CL605" s="10"/>
      <c r="CM605" s="9"/>
      <c r="CZ605" s="9"/>
    </row>
    <row r="606" spans="78:104" x14ac:dyDescent="0.3">
      <c r="BZ606" s="9"/>
      <c r="CL606" s="10"/>
      <c r="CM606" s="9"/>
      <c r="CZ606" s="9"/>
    </row>
    <row r="607" spans="78:104" x14ac:dyDescent="0.3">
      <c r="BZ607" s="9"/>
      <c r="CL607" s="10"/>
      <c r="CM607" s="9"/>
      <c r="CZ607" s="9"/>
    </row>
    <row r="608" spans="78:104" x14ac:dyDescent="0.3">
      <c r="BZ608" s="9"/>
      <c r="CL608" s="10"/>
      <c r="CM608" s="9"/>
      <c r="CZ608" s="9"/>
    </row>
    <row r="609" spans="78:104" x14ac:dyDescent="0.3">
      <c r="BZ609" s="9"/>
      <c r="CL609" s="10"/>
      <c r="CM609" s="9"/>
      <c r="CZ609" s="9"/>
    </row>
    <row r="610" spans="78:104" x14ac:dyDescent="0.3">
      <c r="BZ610" s="9"/>
      <c r="CL610" s="10"/>
      <c r="CM610" s="9"/>
      <c r="CZ610" s="9"/>
    </row>
    <row r="611" spans="78:104" x14ac:dyDescent="0.3">
      <c r="BZ611" s="9"/>
      <c r="CL611" s="10"/>
      <c r="CM611" s="9"/>
      <c r="CZ611" s="9"/>
    </row>
    <row r="612" spans="78:104" x14ac:dyDescent="0.3">
      <c r="BZ612" s="9"/>
      <c r="CL612" s="10"/>
      <c r="CM612" s="9"/>
      <c r="CZ612" s="9"/>
    </row>
    <row r="613" spans="78:104" x14ac:dyDescent="0.3">
      <c r="BZ613" s="9"/>
      <c r="CL613" s="10"/>
      <c r="CM613" s="9"/>
      <c r="CZ613" s="9"/>
    </row>
    <row r="614" spans="78:104" x14ac:dyDescent="0.3">
      <c r="BZ614" s="9"/>
      <c r="CL614" s="10"/>
      <c r="CM614" s="9"/>
      <c r="CZ614" s="9"/>
    </row>
    <row r="615" spans="78:104" x14ac:dyDescent="0.3">
      <c r="BZ615" s="9"/>
      <c r="CL615" s="10"/>
      <c r="CM615" s="9"/>
      <c r="CZ615" s="9"/>
    </row>
    <row r="616" spans="78:104" x14ac:dyDescent="0.3">
      <c r="BZ616" s="9"/>
      <c r="CL616" s="10"/>
      <c r="CM616" s="9"/>
      <c r="CZ616" s="9"/>
    </row>
    <row r="617" spans="78:104" x14ac:dyDescent="0.3">
      <c r="BZ617" s="9"/>
      <c r="CL617" s="10"/>
      <c r="CM617" s="9"/>
      <c r="CZ617" s="9"/>
    </row>
    <row r="618" spans="78:104" x14ac:dyDescent="0.3">
      <c r="BZ618" s="9"/>
      <c r="CL618" s="10"/>
      <c r="CM618" s="9"/>
      <c r="CZ618" s="9"/>
    </row>
    <row r="619" spans="78:104" x14ac:dyDescent="0.3">
      <c r="BZ619" s="9"/>
      <c r="CL619" s="10"/>
      <c r="CM619" s="9"/>
      <c r="CZ619" s="9"/>
    </row>
    <row r="620" spans="78:104" x14ac:dyDescent="0.3">
      <c r="BZ620" s="9"/>
      <c r="CL620" s="10"/>
      <c r="CM620" s="9"/>
      <c r="CZ620" s="9"/>
    </row>
    <row r="621" spans="78:104" x14ac:dyDescent="0.3">
      <c r="BZ621" s="9"/>
      <c r="CL621" s="10"/>
      <c r="CM621" s="9"/>
      <c r="CZ621" s="9"/>
    </row>
    <row r="622" spans="78:104" x14ac:dyDescent="0.3">
      <c r="BZ622" s="9"/>
      <c r="CL622" s="10"/>
      <c r="CM622" s="9"/>
      <c r="CZ622" s="9"/>
    </row>
    <row r="623" spans="78:104" x14ac:dyDescent="0.3">
      <c r="BZ623" s="9"/>
      <c r="CL623" s="10"/>
      <c r="CM623" s="9"/>
      <c r="CZ623" s="9"/>
    </row>
    <row r="624" spans="78:104" x14ac:dyDescent="0.3">
      <c r="BZ624" s="9"/>
      <c r="CL624" s="10"/>
      <c r="CM624" s="9"/>
      <c r="CZ624" s="9"/>
    </row>
    <row r="625" spans="78:104" x14ac:dyDescent="0.3">
      <c r="BZ625" s="9"/>
      <c r="CL625" s="10"/>
      <c r="CM625" s="9"/>
      <c r="CZ625" s="9"/>
    </row>
    <row r="626" spans="78:104" x14ac:dyDescent="0.3">
      <c r="BZ626" s="9"/>
      <c r="CL626" s="10"/>
      <c r="CM626" s="9"/>
      <c r="CZ626" s="9"/>
    </row>
    <row r="627" spans="78:104" x14ac:dyDescent="0.3">
      <c r="BZ627" s="9"/>
      <c r="CL627" s="10"/>
      <c r="CM627" s="9"/>
      <c r="CZ627" s="9"/>
    </row>
  </sheetData>
  <hyperlinks>
    <hyperlink ref="A203" r:id="rId1" xr:uid="{00000000-0004-0000-0300-000000000000}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E23"/>
  <sheetViews>
    <sheetView workbookViewId="0">
      <selection activeCell="C17" sqref="C17"/>
    </sheetView>
  </sheetViews>
  <sheetFormatPr baseColWidth="10" defaultRowHeight="15.6" x14ac:dyDescent="0.3"/>
  <cols>
    <col min="1" max="1" width="28" style="9" bestFit="1" customWidth="1"/>
    <col min="2" max="2" width="15.88671875" style="6" bestFit="1" customWidth="1"/>
    <col min="3" max="3" width="30.5546875" style="9" bestFit="1" customWidth="1"/>
    <col min="4" max="4" width="18.5546875" style="9" bestFit="1" customWidth="1"/>
    <col min="5" max="6" width="7.33203125" style="6" bestFit="1" customWidth="1"/>
    <col min="7" max="19" width="6.6640625" style="6" bestFit="1" customWidth="1"/>
    <col min="20" max="20" width="6.5546875" style="6" bestFit="1" customWidth="1"/>
    <col min="21" max="21" width="7.44140625" style="6" bestFit="1" customWidth="1"/>
    <col min="22" max="22" width="8.5546875" style="6" bestFit="1" customWidth="1"/>
    <col min="23" max="23" width="7.44140625" style="6" bestFit="1" customWidth="1"/>
    <col min="24" max="32" width="6.6640625" style="6" bestFit="1" customWidth="1"/>
    <col min="33" max="33" width="5.5546875" style="6" bestFit="1" customWidth="1"/>
    <col min="34" max="40" width="6.6640625" style="6" bestFit="1" customWidth="1"/>
    <col min="41" max="41" width="6.33203125" style="6" bestFit="1" customWidth="1"/>
    <col min="42" max="45" width="6.6640625" style="6" bestFit="1" customWidth="1"/>
    <col min="46" max="46" width="5.5546875" style="6" bestFit="1" customWidth="1"/>
    <col min="47" max="52" width="6.6640625" style="6" bestFit="1" customWidth="1"/>
    <col min="53" max="53" width="7.44140625" style="6" bestFit="1" customWidth="1"/>
    <col min="54" max="55" width="6.6640625" style="6" bestFit="1" customWidth="1"/>
    <col min="56" max="56" width="7.44140625" style="6" bestFit="1" customWidth="1"/>
    <col min="57" max="61" width="6.6640625" style="6" bestFit="1" customWidth="1"/>
    <col min="62" max="62" width="7.44140625" style="6" bestFit="1" customWidth="1"/>
    <col min="63" max="64" width="6.6640625" style="6" bestFit="1" customWidth="1"/>
    <col min="65" max="65" width="7.44140625" style="6" bestFit="1" customWidth="1"/>
    <col min="66" max="68" width="8.5546875" style="6" bestFit="1" customWidth="1"/>
    <col min="69" max="73" width="6.6640625" style="6" bestFit="1" customWidth="1"/>
    <col min="74" max="74" width="7.33203125" style="6" bestFit="1" customWidth="1"/>
    <col min="75" max="87" width="6.6640625" style="6" bestFit="1" customWidth="1"/>
    <col min="88" max="88" width="8.109375" style="6" bestFit="1" customWidth="1"/>
    <col min="89" max="93" width="6.6640625" style="6" bestFit="1" customWidth="1"/>
    <col min="94" max="94" width="6.109375" style="6" bestFit="1" customWidth="1"/>
    <col min="95" max="97" width="6.6640625" style="6" bestFit="1" customWidth="1"/>
    <col min="98" max="102" width="7.33203125" style="6" bestFit="1" customWidth="1"/>
    <col min="103" max="108" width="5.44140625" style="6" bestFit="1" customWidth="1"/>
    <col min="109" max="249" width="11.44140625" style="6"/>
    <col min="250" max="250" width="12.88671875" style="6" bestFit="1" customWidth="1"/>
    <col min="251" max="251" width="13.5546875" style="6" customWidth="1"/>
    <col min="252" max="252" width="29" style="6" bestFit="1" customWidth="1"/>
    <col min="253" max="253" width="16.6640625" style="6" bestFit="1" customWidth="1"/>
    <col min="254" max="254" width="5.6640625" style="6" bestFit="1" customWidth="1"/>
    <col min="255" max="255" width="5.88671875" style="6" bestFit="1" customWidth="1"/>
    <col min="256" max="256" width="5" style="6" bestFit="1" customWidth="1"/>
    <col min="257" max="258" width="5.33203125" style="6" bestFit="1" customWidth="1"/>
    <col min="259" max="259" width="4.44140625" style="6" bestFit="1" customWidth="1"/>
    <col min="260" max="260" width="5.33203125" style="6" bestFit="1" customWidth="1"/>
    <col min="261" max="261" width="4.88671875" style="6" bestFit="1" customWidth="1"/>
    <col min="262" max="262" width="5.6640625" style="6" bestFit="1" customWidth="1"/>
    <col min="263" max="263" width="5.6640625" style="6" customWidth="1"/>
    <col min="264" max="264" width="12.88671875" style="6" bestFit="1" customWidth="1"/>
    <col min="265" max="265" width="5.44140625" style="6" bestFit="1" customWidth="1"/>
    <col min="266" max="271" width="5.44140625" style="6" customWidth="1"/>
    <col min="272" max="272" width="6" style="6" bestFit="1" customWidth="1"/>
    <col min="273" max="273" width="6.88671875" style="6" bestFit="1" customWidth="1"/>
    <col min="274" max="274" width="6" style="6" bestFit="1" customWidth="1"/>
    <col min="275" max="276" width="5.33203125" style="6" bestFit="1" customWidth="1"/>
    <col min="277" max="277" width="4.6640625" style="6" bestFit="1" customWidth="1"/>
    <col min="278" max="278" width="4.44140625" style="6" bestFit="1" customWidth="1"/>
    <col min="279" max="280" width="5.33203125" style="6" bestFit="1" customWidth="1"/>
    <col min="281" max="308" width="5.33203125" style="6" customWidth="1"/>
    <col min="309" max="313" width="5.33203125" style="6" bestFit="1" customWidth="1"/>
    <col min="314" max="314" width="5.5546875" style="6" bestFit="1" customWidth="1"/>
    <col min="315" max="316" width="5.33203125" style="6" bestFit="1" customWidth="1"/>
    <col min="317" max="317" width="5.5546875" style="6" bestFit="1" customWidth="1"/>
    <col min="318" max="318" width="6.88671875" style="6" bestFit="1" customWidth="1"/>
    <col min="319" max="319" width="6.88671875" style="6" customWidth="1"/>
    <col min="320" max="320" width="12.88671875" style="6" bestFit="1" customWidth="1"/>
    <col min="321" max="322" width="6.88671875" style="6" bestFit="1" customWidth="1"/>
    <col min="323" max="331" width="5.33203125" style="6" bestFit="1" customWidth="1"/>
    <col min="332" max="332" width="4.44140625" style="6" bestFit="1" customWidth="1"/>
    <col min="333" max="338" width="5.33203125" style="6" bestFit="1" customWidth="1"/>
    <col min="339" max="339" width="4.44140625" style="6" bestFit="1" customWidth="1"/>
    <col min="340" max="340" width="5.33203125" style="6" bestFit="1" customWidth="1"/>
    <col min="341" max="341" width="5.88671875" style="6" bestFit="1" customWidth="1"/>
    <col min="342" max="342" width="5.88671875" style="6" customWidth="1"/>
    <col min="343" max="343" width="12.88671875" style="6" bestFit="1" customWidth="1"/>
    <col min="344" max="344" width="7.6640625" style="6" bestFit="1" customWidth="1"/>
    <col min="345" max="349" width="5.33203125" style="6" bestFit="1" customWidth="1"/>
    <col min="350" max="350" width="4.5546875" style="6" bestFit="1" customWidth="1"/>
    <col min="351" max="353" width="5.33203125" style="6" bestFit="1" customWidth="1"/>
    <col min="354" max="364" width="5.44140625" style="6" bestFit="1" customWidth="1"/>
    <col min="365" max="505" width="11.44140625" style="6"/>
    <col min="506" max="506" width="12.88671875" style="6" bestFit="1" customWidth="1"/>
    <col min="507" max="507" width="13.5546875" style="6" customWidth="1"/>
    <col min="508" max="508" width="29" style="6" bestFit="1" customWidth="1"/>
    <col min="509" max="509" width="16.6640625" style="6" bestFit="1" customWidth="1"/>
    <col min="510" max="510" width="5.6640625" style="6" bestFit="1" customWidth="1"/>
    <col min="511" max="511" width="5.88671875" style="6" bestFit="1" customWidth="1"/>
    <col min="512" max="512" width="5" style="6" bestFit="1" customWidth="1"/>
    <col min="513" max="514" width="5.33203125" style="6" bestFit="1" customWidth="1"/>
    <col min="515" max="515" width="4.44140625" style="6" bestFit="1" customWidth="1"/>
    <col min="516" max="516" width="5.33203125" style="6" bestFit="1" customWidth="1"/>
    <col min="517" max="517" width="4.88671875" style="6" bestFit="1" customWidth="1"/>
    <col min="518" max="518" width="5.6640625" style="6" bestFit="1" customWidth="1"/>
    <col min="519" max="519" width="5.6640625" style="6" customWidth="1"/>
    <col min="520" max="520" width="12.88671875" style="6" bestFit="1" customWidth="1"/>
    <col min="521" max="521" width="5.44140625" style="6" bestFit="1" customWidth="1"/>
    <col min="522" max="527" width="5.44140625" style="6" customWidth="1"/>
    <col min="528" max="528" width="6" style="6" bestFit="1" customWidth="1"/>
    <col min="529" max="529" width="6.88671875" style="6" bestFit="1" customWidth="1"/>
    <col min="530" max="530" width="6" style="6" bestFit="1" customWidth="1"/>
    <col min="531" max="532" width="5.33203125" style="6" bestFit="1" customWidth="1"/>
    <col min="533" max="533" width="4.6640625" style="6" bestFit="1" customWidth="1"/>
    <col min="534" max="534" width="4.44140625" style="6" bestFit="1" customWidth="1"/>
    <col min="535" max="536" width="5.33203125" style="6" bestFit="1" customWidth="1"/>
    <col min="537" max="564" width="5.33203125" style="6" customWidth="1"/>
    <col min="565" max="569" width="5.33203125" style="6" bestFit="1" customWidth="1"/>
    <col min="570" max="570" width="5.5546875" style="6" bestFit="1" customWidth="1"/>
    <col min="571" max="572" width="5.33203125" style="6" bestFit="1" customWidth="1"/>
    <col min="573" max="573" width="5.5546875" style="6" bestFit="1" customWidth="1"/>
    <col min="574" max="574" width="6.88671875" style="6" bestFit="1" customWidth="1"/>
    <col min="575" max="575" width="6.88671875" style="6" customWidth="1"/>
    <col min="576" max="576" width="12.88671875" style="6" bestFit="1" customWidth="1"/>
    <col min="577" max="578" width="6.88671875" style="6" bestFit="1" customWidth="1"/>
    <col min="579" max="587" width="5.33203125" style="6" bestFit="1" customWidth="1"/>
    <col min="588" max="588" width="4.44140625" style="6" bestFit="1" customWidth="1"/>
    <col min="589" max="594" width="5.33203125" style="6" bestFit="1" customWidth="1"/>
    <col min="595" max="595" width="4.44140625" style="6" bestFit="1" customWidth="1"/>
    <col min="596" max="596" width="5.33203125" style="6" bestFit="1" customWidth="1"/>
    <col min="597" max="597" width="5.88671875" style="6" bestFit="1" customWidth="1"/>
    <col min="598" max="598" width="5.88671875" style="6" customWidth="1"/>
    <col min="599" max="599" width="12.88671875" style="6" bestFit="1" customWidth="1"/>
    <col min="600" max="600" width="7.6640625" style="6" bestFit="1" customWidth="1"/>
    <col min="601" max="605" width="5.33203125" style="6" bestFit="1" customWidth="1"/>
    <col min="606" max="606" width="4.5546875" style="6" bestFit="1" customWidth="1"/>
    <col min="607" max="609" width="5.33203125" style="6" bestFit="1" customWidth="1"/>
    <col min="610" max="620" width="5.44140625" style="6" bestFit="1" customWidth="1"/>
    <col min="621" max="761" width="11.44140625" style="6"/>
    <col min="762" max="762" width="12.88671875" style="6" bestFit="1" customWidth="1"/>
    <col min="763" max="763" width="13.5546875" style="6" customWidth="1"/>
    <col min="764" max="764" width="29" style="6" bestFit="1" customWidth="1"/>
    <col min="765" max="765" width="16.6640625" style="6" bestFit="1" customWidth="1"/>
    <col min="766" max="766" width="5.6640625" style="6" bestFit="1" customWidth="1"/>
    <col min="767" max="767" width="5.88671875" style="6" bestFit="1" customWidth="1"/>
    <col min="768" max="768" width="5" style="6" bestFit="1" customWidth="1"/>
    <col min="769" max="770" width="5.33203125" style="6" bestFit="1" customWidth="1"/>
    <col min="771" max="771" width="4.44140625" style="6" bestFit="1" customWidth="1"/>
    <col min="772" max="772" width="5.33203125" style="6" bestFit="1" customWidth="1"/>
    <col min="773" max="773" width="4.88671875" style="6" bestFit="1" customWidth="1"/>
    <col min="774" max="774" width="5.6640625" style="6" bestFit="1" customWidth="1"/>
    <col min="775" max="775" width="5.6640625" style="6" customWidth="1"/>
    <col min="776" max="776" width="12.88671875" style="6" bestFit="1" customWidth="1"/>
    <col min="777" max="777" width="5.44140625" style="6" bestFit="1" customWidth="1"/>
    <col min="778" max="783" width="5.44140625" style="6" customWidth="1"/>
    <col min="784" max="784" width="6" style="6" bestFit="1" customWidth="1"/>
    <col min="785" max="785" width="6.88671875" style="6" bestFit="1" customWidth="1"/>
    <col min="786" max="786" width="6" style="6" bestFit="1" customWidth="1"/>
    <col min="787" max="788" width="5.33203125" style="6" bestFit="1" customWidth="1"/>
    <col min="789" max="789" width="4.6640625" style="6" bestFit="1" customWidth="1"/>
    <col min="790" max="790" width="4.44140625" style="6" bestFit="1" customWidth="1"/>
    <col min="791" max="792" width="5.33203125" style="6" bestFit="1" customWidth="1"/>
    <col min="793" max="820" width="5.33203125" style="6" customWidth="1"/>
    <col min="821" max="825" width="5.33203125" style="6" bestFit="1" customWidth="1"/>
    <col min="826" max="826" width="5.5546875" style="6" bestFit="1" customWidth="1"/>
    <col min="827" max="828" width="5.33203125" style="6" bestFit="1" customWidth="1"/>
    <col min="829" max="829" width="5.5546875" style="6" bestFit="1" customWidth="1"/>
    <col min="830" max="830" width="6.88671875" style="6" bestFit="1" customWidth="1"/>
    <col min="831" max="831" width="6.88671875" style="6" customWidth="1"/>
    <col min="832" max="832" width="12.88671875" style="6" bestFit="1" customWidth="1"/>
    <col min="833" max="834" width="6.88671875" style="6" bestFit="1" customWidth="1"/>
    <col min="835" max="843" width="5.33203125" style="6" bestFit="1" customWidth="1"/>
    <col min="844" max="844" width="4.44140625" style="6" bestFit="1" customWidth="1"/>
    <col min="845" max="850" width="5.33203125" style="6" bestFit="1" customWidth="1"/>
    <col min="851" max="851" width="4.44140625" style="6" bestFit="1" customWidth="1"/>
    <col min="852" max="852" width="5.33203125" style="6" bestFit="1" customWidth="1"/>
    <col min="853" max="853" width="5.88671875" style="6" bestFit="1" customWidth="1"/>
    <col min="854" max="854" width="5.88671875" style="6" customWidth="1"/>
    <col min="855" max="855" width="12.88671875" style="6" bestFit="1" customWidth="1"/>
    <col min="856" max="856" width="7.6640625" style="6" bestFit="1" customWidth="1"/>
    <col min="857" max="861" width="5.33203125" style="6" bestFit="1" customWidth="1"/>
    <col min="862" max="862" width="4.5546875" style="6" bestFit="1" customWidth="1"/>
    <col min="863" max="865" width="5.33203125" style="6" bestFit="1" customWidth="1"/>
    <col min="866" max="876" width="5.44140625" style="6" bestFit="1" customWidth="1"/>
    <col min="877" max="1017" width="11.44140625" style="6"/>
    <col min="1018" max="1018" width="12.88671875" style="6" bestFit="1" customWidth="1"/>
    <col min="1019" max="1019" width="13.5546875" style="6" customWidth="1"/>
    <col min="1020" max="1020" width="29" style="6" bestFit="1" customWidth="1"/>
    <col min="1021" max="1021" width="16.6640625" style="6" bestFit="1" customWidth="1"/>
    <col min="1022" max="1022" width="5.6640625" style="6" bestFit="1" customWidth="1"/>
    <col min="1023" max="1023" width="5.88671875" style="6" bestFit="1" customWidth="1"/>
    <col min="1024" max="1024" width="5" style="6" bestFit="1" customWidth="1"/>
    <col min="1025" max="1026" width="5.33203125" style="6" bestFit="1" customWidth="1"/>
    <col min="1027" max="1027" width="4.44140625" style="6" bestFit="1" customWidth="1"/>
    <col min="1028" max="1028" width="5.33203125" style="6" bestFit="1" customWidth="1"/>
    <col min="1029" max="1029" width="4.88671875" style="6" bestFit="1" customWidth="1"/>
    <col min="1030" max="1030" width="5.6640625" style="6" bestFit="1" customWidth="1"/>
    <col min="1031" max="1031" width="5.6640625" style="6" customWidth="1"/>
    <col min="1032" max="1032" width="12.88671875" style="6" bestFit="1" customWidth="1"/>
    <col min="1033" max="1033" width="5.44140625" style="6" bestFit="1" customWidth="1"/>
    <col min="1034" max="1039" width="5.44140625" style="6" customWidth="1"/>
    <col min="1040" max="1040" width="6" style="6" bestFit="1" customWidth="1"/>
    <col min="1041" max="1041" width="6.88671875" style="6" bestFit="1" customWidth="1"/>
    <col min="1042" max="1042" width="6" style="6" bestFit="1" customWidth="1"/>
    <col min="1043" max="1044" width="5.33203125" style="6" bestFit="1" customWidth="1"/>
    <col min="1045" max="1045" width="4.6640625" style="6" bestFit="1" customWidth="1"/>
    <col min="1046" max="1046" width="4.44140625" style="6" bestFit="1" customWidth="1"/>
    <col min="1047" max="1048" width="5.33203125" style="6" bestFit="1" customWidth="1"/>
    <col min="1049" max="1076" width="5.33203125" style="6" customWidth="1"/>
    <col min="1077" max="1081" width="5.33203125" style="6" bestFit="1" customWidth="1"/>
    <col min="1082" max="1082" width="5.5546875" style="6" bestFit="1" customWidth="1"/>
    <col min="1083" max="1084" width="5.33203125" style="6" bestFit="1" customWidth="1"/>
    <col min="1085" max="1085" width="5.5546875" style="6" bestFit="1" customWidth="1"/>
    <col min="1086" max="1086" width="6.88671875" style="6" bestFit="1" customWidth="1"/>
    <col min="1087" max="1087" width="6.88671875" style="6" customWidth="1"/>
    <col min="1088" max="1088" width="12.88671875" style="6" bestFit="1" customWidth="1"/>
    <col min="1089" max="1090" width="6.88671875" style="6" bestFit="1" customWidth="1"/>
    <col min="1091" max="1099" width="5.33203125" style="6" bestFit="1" customWidth="1"/>
    <col min="1100" max="1100" width="4.44140625" style="6" bestFit="1" customWidth="1"/>
    <col min="1101" max="1106" width="5.33203125" style="6" bestFit="1" customWidth="1"/>
    <col min="1107" max="1107" width="4.44140625" style="6" bestFit="1" customWidth="1"/>
    <col min="1108" max="1108" width="5.33203125" style="6" bestFit="1" customWidth="1"/>
    <col min="1109" max="1109" width="5.88671875" style="6" bestFit="1" customWidth="1"/>
    <col min="1110" max="1110" width="5.88671875" style="6" customWidth="1"/>
    <col min="1111" max="1111" width="12.88671875" style="6" bestFit="1" customWidth="1"/>
    <col min="1112" max="1112" width="7.6640625" style="6" bestFit="1" customWidth="1"/>
    <col min="1113" max="1117" width="5.33203125" style="6" bestFit="1" customWidth="1"/>
    <col min="1118" max="1118" width="4.5546875" style="6" bestFit="1" customWidth="1"/>
    <col min="1119" max="1121" width="5.33203125" style="6" bestFit="1" customWidth="1"/>
    <col min="1122" max="1132" width="5.44140625" style="6" bestFit="1" customWidth="1"/>
    <col min="1133" max="1273" width="11.44140625" style="6"/>
    <col min="1274" max="1274" width="12.88671875" style="6" bestFit="1" customWidth="1"/>
    <col min="1275" max="1275" width="13.5546875" style="6" customWidth="1"/>
    <col min="1276" max="1276" width="29" style="6" bestFit="1" customWidth="1"/>
    <col min="1277" max="1277" width="16.6640625" style="6" bestFit="1" customWidth="1"/>
    <col min="1278" max="1278" width="5.6640625" style="6" bestFit="1" customWidth="1"/>
    <col min="1279" max="1279" width="5.88671875" style="6" bestFit="1" customWidth="1"/>
    <col min="1280" max="1280" width="5" style="6" bestFit="1" customWidth="1"/>
    <col min="1281" max="1282" width="5.33203125" style="6" bestFit="1" customWidth="1"/>
    <col min="1283" max="1283" width="4.44140625" style="6" bestFit="1" customWidth="1"/>
    <col min="1284" max="1284" width="5.33203125" style="6" bestFit="1" customWidth="1"/>
    <col min="1285" max="1285" width="4.88671875" style="6" bestFit="1" customWidth="1"/>
    <col min="1286" max="1286" width="5.6640625" style="6" bestFit="1" customWidth="1"/>
    <col min="1287" max="1287" width="5.6640625" style="6" customWidth="1"/>
    <col min="1288" max="1288" width="12.88671875" style="6" bestFit="1" customWidth="1"/>
    <col min="1289" max="1289" width="5.44140625" style="6" bestFit="1" customWidth="1"/>
    <col min="1290" max="1295" width="5.44140625" style="6" customWidth="1"/>
    <col min="1296" max="1296" width="6" style="6" bestFit="1" customWidth="1"/>
    <col min="1297" max="1297" width="6.88671875" style="6" bestFit="1" customWidth="1"/>
    <col min="1298" max="1298" width="6" style="6" bestFit="1" customWidth="1"/>
    <col min="1299" max="1300" width="5.33203125" style="6" bestFit="1" customWidth="1"/>
    <col min="1301" max="1301" width="4.6640625" style="6" bestFit="1" customWidth="1"/>
    <col min="1302" max="1302" width="4.44140625" style="6" bestFit="1" customWidth="1"/>
    <col min="1303" max="1304" width="5.33203125" style="6" bestFit="1" customWidth="1"/>
    <col min="1305" max="1332" width="5.33203125" style="6" customWidth="1"/>
    <col min="1333" max="1337" width="5.33203125" style="6" bestFit="1" customWidth="1"/>
    <col min="1338" max="1338" width="5.5546875" style="6" bestFit="1" customWidth="1"/>
    <col min="1339" max="1340" width="5.33203125" style="6" bestFit="1" customWidth="1"/>
    <col min="1341" max="1341" width="5.5546875" style="6" bestFit="1" customWidth="1"/>
    <col min="1342" max="1342" width="6.88671875" style="6" bestFit="1" customWidth="1"/>
    <col min="1343" max="1343" width="6.88671875" style="6" customWidth="1"/>
    <col min="1344" max="1344" width="12.88671875" style="6" bestFit="1" customWidth="1"/>
    <col min="1345" max="1346" width="6.88671875" style="6" bestFit="1" customWidth="1"/>
    <col min="1347" max="1355" width="5.33203125" style="6" bestFit="1" customWidth="1"/>
    <col min="1356" max="1356" width="4.44140625" style="6" bestFit="1" customWidth="1"/>
    <col min="1357" max="1362" width="5.33203125" style="6" bestFit="1" customWidth="1"/>
    <col min="1363" max="1363" width="4.44140625" style="6" bestFit="1" customWidth="1"/>
    <col min="1364" max="1364" width="5.33203125" style="6" bestFit="1" customWidth="1"/>
    <col min="1365" max="1365" width="5.88671875" style="6" bestFit="1" customWidth="1"/>
    <col min="1366" max="1366" width="5.88671875" style="6" customWidth="1"/>
    <col min="1367" max="1367" width="12.88671875" style="6" bestFit="1" customWidth="1"/>
    <col min="1368" max="1368" width="7.6640625" style="6" bestFit="1" customWidth="1"/>
    <col min="1369" max="1373" width="5.33203125" style="6" bestFit="1" customWidth="1"/>
    <col min="1374" max="1374" width="4.5546875" style="6" bestFit="1" customWidth="1"/>
    <col min="1375" max="1377" width="5.33203125" style="6" bestFit="1" customWidth="1"/>
    <col min="1378" max="1388" width="5.44140625" style="6" bestFit="1" customWidth="1"/>
    <col min="1389" max="1529" width="11.44140625" style="6"/>
    <col min="1530" max="1530" width="12.88671875" style="6" bestFit="1" customWidth="1"/>
    <col min="1531" max="1531" width="13.5546875" style="6" customWidth="1"/>
    <col min="1532" max="1532" width="29" style="6" bestFit="1" customWidth="1"/>
    <col min="1533" max="1533" width="16.6640625" style="6" bestFit="1" customWidth="1"/>
    <col min="1534" max="1534" width="5.6640625" style="6" bestFit="1" customWidth="1"/>
    <col min="1535" max="1535" width="5.88671875" style="6" bestFit="1" customWidth="1"/>
    <col min="1536" max="1536" width="5" style="6" bestFit="1" customWidth="1"/>
    <col min="1537" max="1538" width="5.33203125" style="6" bestFit="1" customWidth="1"/>
    <col min="1539" max="1539" width="4.44140625" style="6" bestFit="1" customWidth="1"/>
    <col min="1540" max="1540" width="5.33203125" style="6" bestFit="1" customWidth="1"/>
    <col min="1541" max="1541" width="4.88671875" style="6" bestFit="1" customWidth="1"/>
    <col min="1542" max="1542" width="5.6640625" style="6" bestFit="1" customWidth="1"/>
    <col min="1543" max="1543" width="5.6640625" style="6" customWidth="1"/>
    <col min="1544" max="1544" width="12.88671875" style="6" bestFit="1" customWidth="1"/>
    <col min="1545" max="1545" width="5.44140625" style="6" bestFit="1" customWidth="1"/>
    <col min="1546" max="1551" width="5.44140625" style="6" customWidth="1"/>
    <col min="1552" max="1552" width="6" style="6" bestFit="1" customWidth="1"/>
    <col min="1553" max="1553" width="6.88671875" style="6" bestFit="1" customWidth="1"/>
    <col min="1554" max="1554" width="6" style="6" bestFit="1" customWidth="1"/>
    <col min="1555" max="1556" width="5.33203125" style="6" bestFit="1" customWidth="1"/>
    <col min="1557" max="1557" width="4.6640625" style="6" bestFit="1" customWidth="1"/>
    <col min="1558" max="1558" width="4.44140625" style="6" bestFit="1" customWidth="1"/>
    <col min="1559" max="1560" width="5.33203125" style="6" bestFit="1" customWidth="1"/>
    <col min="1561" max="1588" width="5.33203125" style="6" customWidth="1"/>
    <col min="1589" max="1593" width="5.33203125" style="6" bestFit="1" customWidth="1"/>
    <col min="1594" max="1594" width="5.5546875" style="6" bestFit="1" customWidth="1"/>
    <col min="1595" max="1596" width="5.33203125" style="6" bestFit="1" customWidth="1"/>
    <col min="1597" max="1597" width="5.5546875" style="6" bestFit="1" customWidth="1"/>
    <col min="1598" max="1598" width="6.88671875" style="6" bestFit="1" customWidth="1"/>
    <col min="1599" max="1599" width="6.88671875" style="6" customWidth="1"/>
    <col min="1600" max="1600" width="12.88671875" style="6" bestFit="1" customWidth="1"/>
    <col min="1601" max="1602" width="6.88671875" style="6" bestFit="1" customWidth="1"/>
    <col min="1603" max="1611" width="5.33203125" style="6" bestFit="1" customWidth="1"/>
    <col min="1612" max="1612" width="4.44140625" style="6" bestFit="1" customWidth="1"/>
    <col min="1613" max="1618" width="5.33203125" style="6" bestFit="1" customWidth="1"/>
    <col min="1619" max="1619" width="4.44140625" style="6" bestFit="1" customWidth="1"/>
    <col min="1620" max="1620" width="5.33203125" style="6" bestFit="1" customWidth="1"/>
    <col min="1621" max="1621" width="5.88671875" style="6" bestFit="1" customWidth="1"/>
    <col min="1622" max="1622" width="5.88671875" style="6" customWidth="1"/>
    <col min="1623" max="1623" width="12.88671875" style="6" bestFit="1" customWidth="1"/>
    <col min="1624" max="1624" width="7.6640625" style="6" bestFit="1" customWidth="1"/>
    <col min="1625" max="1629" width="5.33203125" style="6" bestFit="1" customWidth="1"/>
    <col min="1630" max="1630" width="4.5546875" style="6" bestFit="1" customWidth="1"/>
    <col min="1631" max="1633" width="5.33203125" style="6" bestFit="1" customWidth="1"/>
    <col min="1634" max="1644" width="5.44140625" style="6" bestFit="1" customWidth="1"/>
    <col min="1645" max="1785" width="11.44140625" style="6"/>
    <col min="1786" max="1786" width="12.88671875" style="6" bestFit="1" customWidth="1"/>
    <col min="1787" max="1787" width="13.5546875" style="6" customWidth="1"/>
    <col min="1788" max="1788" width="29" style="6" bestFit="1" customWidth="1"/>
    <col min="1789" max="1789" width="16.6640625" style="6" bestFit="1" customWidth="1"/>
    <col min="1790" max="1790" width="5.6640625" style="6" bestFit="1" customWidth="1"/>
    <col min="1791" max="1791" width="5.88671875" style="6" bestFit="1" customWidth="1"/>
    <col min="1792" max="1792" width="5" style="6" bestFit="1" customWidth="1"/>
    <col min="1793" max="1794" width="5.33203125" style="6" bestFit="1" customWidth="1"/>
    <col min="1795" max="1795" width="4.44140625" style="6" bestFit="1" customWidth="1"/>
    <col min="1796" max="1796" width="5.33203125" style="6" bestFit="1" customWidth="1"/>
    <col min="1797" max="1797" width="4.88671875" style="6" bestFit="1" customWidth="1"/>
    <col min="1798" max="1798" width="5.6640625" style="6" bestFit="1" customWidth="1"/>
    <col min="1799" max="1799" width="5.6640625" style="6" customWidth="1"/>
    <col min="1800" max="1800" width="12.88671875" style="6" bestFit="1" customWidth="1"/>
    <col min="1801" max="1801" width="5.44140625" style="6" bestFit="1" customWidth="1"/>
    <col min="1802" max="1807" width="5.44140625" style="6" customWidth="1"/>
    <col min="1808" max="1808" width="6" style="6" bestFit="1" customWidth="1"/>
    <col min="1809" max="1809" width="6.88671875" style="6" bestFit="1" customWidth="1"/>
    <col min="1810" max="1810" width="6" style="6" bestFit="1" customWidth="1"/>
    <col min="1811" max="1812" width="5.33203125" style="6" bestFit="1" customWidth="1"/>
    <col min="1813" max="1813" width="4.6640625" style="6" bestFit="1" customWidth="1"/>
    <col min="1814" max="1814" width="4.44140625" style="6" bestFit="1" customWidth="1"/>
    <col min="1815" max="1816" width="5.33203125" style="6" bestFit="1" customWidth="1"/>
    <col min="1817" max="1844" width="5.33203125" style="6" customWidth="1"/>
    <col min="1845" max="1849" width="5.33203125" style="6" bestFit="1" customWidth="1"/>
    <col min="1850" max="1850" width="5.5546875" style="6" bestFit="1" customWidth="1"/>
    <col min="1851" max="1852" width="5.33203125" style="6" bestFit="1" customWidth="1"/>
    <col min="1853" max="1853" width="5.5546875" style="6" bestFit="1" customWidth="1"/>
    <col min="1854" max="1854" width="6.88671875" style="6" bestFit="1" customWidth="1"/>
    <col min="1855" max="1855" width="6.88671875" style="6" customWidth="1"/>
    <col min="1856" max="1856" width="12.88671875" style="6" bestFit="1" customWidth="1"/>
    <col min="1857" max="1858" width="6.88671875" style="6" bestFit="1" customWidth="1"/>
    <col min="1859" max="1867" width="5.33203125" style="6" bestFit="1" customWidth="1"/>
    <col min="1868" max="1868" width="4.44140625" style="6" bestFit="1" customWidth="1"/>
    <col min="1869" max="1874" width="5.33203125" style="6" bestFit="1" customWidth="1"/>
    <col min="1875" max="1875" width="4.44140625" style="6" bestFit="1" customWidth="1"/>
    <col min="1876" max="1876" width="5.33203125" style="6" bestFit="1" customWidth="1"/>
    <col min="1877" max="1877" width="5.88671875" style="6" bestFit="1" customWidth="1"/>
    <col min="1878" max="1878" width="5.88671875" style="6" customWidth="1"/>
    <col min="1879" max="1879" width="12.88671875" style="6" bestFit="1" customWidth="1"/>
    <col min="1880" max="1880" width="7.6640625" style="6" bestFit="1" customWidth="1"/>
    <col min="1881" max="1885" width="5.33203125" style="6" bestFit="1" customWidth="1"/>
    <col min="1886" max="1886" width="4.5546875" style="6" bestFit="1" customWidth="1"/>
    <col min="1887" max="1889" width="5.33203125" style="6" bestFit="1" customWidth="1"/>
    <col min="1890" max="1900" width="5.44140625" style="6" bestFit="1" customWidth="1"/>
    <col min="1901" max="2041" width="11.44140625" style="6"/>
    <col min="2042" max="2042" width="12.88671875" style="6" bestFit="1" customWidth="1"/>
    <col min="2043" max="2043" width="13.5546875" style="6" customWidth="1"/>
    <col min="2044" max="2044" width="29" style="6" bestFit="1" customWidth="1"/>
    <col min="2045" max="2045" width="16.6640625" style="6" bestFit="1" customWidth="1"/>
    <col min="2046" max="2046" width="5.6640625" style="6" bestFit="1" customWidth="1"/>
    <col min="2047" max="2047" width="5.88671875" style="6" bestFit="1" customWidth="1"/>
    <col min="2048" max="2048" width="5" style="6" bestFit="1" customWidth="1"/>
    <col min="2049" max="2050" width="5.33203125" style="6" bestFit="1" customWidth="1"/>
    <col min="2051" max="2051" width="4.44140625" style="6" bestFit="1" customWidth="1"/>
    <col min="2052" max="2052" width="5.33203125" style="6" bestFit="1" customWidth="1"/>
    <col min="2053" max="2053" width="4.88671875" style="6" bestFit="1" customWidth="1"/>
    <col min="2054" max="2054" width="5.6640625" style="6" bestFit="1" customWidth="1"/>
    <col min="2055" max="2055" width="5.6640625" style="6" customWidth="1"/>
    <col min="2056" max="2056" width="12.88671875" style="6" bestFit="1" customWidth="1"/>
    <col min="2057" max="2057" width="5.44140625" style="6" bestFit="1" customWidth="1"/>
    <col min="2058" max="2063" width="5.44140625" style="6" customWidth="1"/>
    <col min="2064" max="2064" width="6" style="6" bestFit="1" customWidth="1"/>
    <col min="2065" max="2065" width="6.88671875" style="6" bestFit="1" customWidth="1"/>
    <col min="2066" max="2066" width="6" style="6" bestFit="1" customWidth="1"/>
    <col min="2067" max="2068" width="5.33203125" style="6" bestFit="1" customWidth="1"/>
    <col min="2069" max="2069" width="4.6640625" style="6" bestFit="1" customWidth="1"/>
    <col min="2070" max="2070" width="4.44140625" style="6" bestFit="1" customWidth="1"/>
    <col min="2071" max="2072" width="5.33203125" style="6" bestFit="1" customWidth="1"/>
    <col min="2073" max="2100" width="5.33203125" style="6" customWidth="1"/>
    <col min="2101" max="2105" width="5.33203125" style="6" bestFit="1" customWidth="1"/>
    <col min="2106" max="2106" width="5.5546875" style="6" bestFit="1" customWidth="1"/>
    <col min="2107" max="2108" width="5.33203125" style="6" bestFit="1" customWidth="1"/>
    <col min="2109" max="2109" width="5.5546875" style="6" bestFit="1" customWidth="1"/>
    <col min="2110" max="2110" width="6.88671875" style="6" bestFit="1" customWidth="1"/>
    <col min="2111" max="2111" width="6.88671875" style="6" customWidth="1"/>
    <col min="2112" max="2112" width="12.88671875" style="6" bestFit="1" customWidth="1"/>
    <col min="2113" max="2114" width="6.88671875" style="6" bestFit="1" customWidth="1"/>
    <col min="2115" max="2123" width="5.33203125" style="6" bestFit="1" customWidth="1"/>
    <col min="2124" max="2124" width="4.44140625" style="6" bestFit="1" customWidth="1"/>
    <col min="2125" max="2130" width="5.33203125" style="6" bestFit="1" customWidth="1"/>
    <col min="2131" max="2131" width="4.44140625" style="6" bestFit="1" customWidth="1"/>
    <col min="2132" max="2132" width="5.33203125" style="6" bestFit="1" customWidth="1"/>
    <col min="2133" max="2133" width="5.88671875" style="6" bestFit="1" customWidth="1"/>
    <col min="2134" max="2134" width="5.88671875" style="6" customWidth="1"/>
    <col min="2135" max="2135" width="12.88671875" style="6" bestFit="1" customWidth="1"/>
    <col min="2136" max="2136" width="7.6640625" style="6" bestFit="1" customWidth="1"/>
    <col min="2137" max="2141" width="5.33203125" style="6" bestFit="1" customWidth="1"/>
    <col min="2142" max="2142" width="4.5546875" style="6" bestFit="1" customWidth="1"/>
    <col min="2143" max="2145" width="5.33203125" style="6" bestFit="1" customWidth="1"/>
    <col min="2146" max="2156" width="5.44140625" style="6" bestFit="1" customWidth="1"/>
    <col min="2157" max="2297" width="11.44140625" style="6"/>
    <col min="2298" max="2298" width="12.88671875" style="6" bestFit="1" customWidth="1"/>
    <col min="2299" max="2299" width="13.5546875" style="6" customWidth="1"/>
    <col min="2300" max="2300" width="29" style="6" bestFit="1" customWidth="1"/>
    <col min="2301" max="2301" width="16.6640625" style="6" bestFit="1" customWidth="1"/>
    <col min="2302" max="2302" width="5.6640625" style="6" bestFit="1" customWidth="1"/>
    <col min="2303" max="2303" width="5.88671875" style="6" bestFit="1" customWidth="1"/>
    <col min="2304" max="2304" width="5" style="6" bestFit="1" customWidth="1"/>
    <col min="2305" max="2306" width="5.33203125" style="6" bestFit="1" customWidth="1"/>
    <col min="2307" max="2307" width="4.44140625" style="6" bestFit="1" customWidth="1"/>
    <col min="2308" max="2308" width="5.33203125" style="6" bestFit="1" customWidth="1"/>
    <col min="2309" max="2309" width="4.88671875" style="6" bestFit="1" customWidth="1"/>
    <col min="2310" max="2310" width="5.6640625" style="6" bestFit="1" customWidth="1"/>
    <col min="2311" max="2311" width="5.6640625" style="6" customWidth="1"/>
    <col min="2312" max="2312" width="12.88671875" style="6" bestFit="1" customWidth="1"/>
    <col min="2313" max="2313" width="5.44140625" style="6" bestFit="1" customWidth="1"/>
    <col min="2314" max="2319" width="5.44140625" style="6" customWidth="1"/>
    <col min="2320" max="2320" width="6" style="6" bestFit="1" customWidth="1"/>
    <col min="2321" max="2321" width="6.88671875" style="6" bestFit="1" customWidth="1"/>
    <col min="2322" max="2322" width="6" style="6" bestFit="1" customWidth="1"/>
    <col min="2323" max="2324" width="5.33203125" style="6" bestFit="1" customWidth="1"/>
    <col min="2325" max="2325" width="4.6640625" style="6" bestFit="1" customWidth="1"/>
    <col min="2326" max="2326" width="4.44140625" style="6" bestFit="1" customWidth="1"/>
    <col min="2327" max="2328" width="5.33203125" style="6" bestFit="1" customWidth="1"/>
    <col min="2329" max="2356" width="5.33203125" style="6" customWidth="1"/>
    <col min="2357" max="2361" width="5.33203125" style="6" bestFit="1" customWidth="1"/>
    <col min="2362" max="2362" width="5.5546875" style="6" bestFit="1" customWidth="1"/>
    <col min="2363" max="2364" width="5.33203125" style="6" bestFit="1" customWidth="1"/>
    <col min="2365" max="2365" width="5.5546875" style="6" bestFit="1" customWidth="1"/>
    <col min="2366" max="2366" width="6.88671875" style="6" bestFit="1" customWidth="1"/>
    <col min="2367" max="2367" width="6.88671875" style="6" customWidth="1"/>
    <col min="2368" max="2368" width="12.88671875" style="6" bestFit="1" customWidth="1"/>
    <col min="2369" max="2370" width="6.88671875" style="6" bestFit="1" customWidth="1"/>
    <col min="2371" max="2379" width="5.33203125" style="6" bestFit="1" customWidth="1"/>
    <col min="2380" max="2380" width="4.44140625" style="6" bestFit="1" customWidth="1"/>
    <col min="2381" max="2386" width="5.33203125" style="6" bestFit="1" customWidth="1"/>
    <col min="2387" max="2387" width="4.44140625" style="6" bestFit="1" customWidth="1"/>
    <col min="2388" max="2388" width="5.33203125" style="6" bestFit="1" customWidth="1"/>
    <col min="2389" max="2389" width="5.88671875" style="6" bestFit="1" customWidth="1"/>
    <col min="2390" max="2390" width="5.88671875" style="6" customWidth="1"/>
    <col min="2391" max="2391" width="12.88671875" style="6" bestFit="1" customWidth="1"/>
    <col min="2392" max="2392" width="7.6640625" style="6" bestFit="1" customWidth="1"/>
    <col min="2393" max="2397" width="5.33203125" style="6" bestFit="1" customWidth="1"/>
    <col min="2398" max="2398" width="4.5546875" style="6" bestFit="1" customWidth="1"/>
    <col min="2399" max="2401" width="5.33203125" style="6" bestFit="1" customWidth="1"/>
    <col min="2402" max="2412" width="5.44140625" style="6" bestFit="1" customWidth="1"/>
    <col min="2413" max="2553" width="11.44140625" style="6"/>
    <col min="2554" max="2554" width="12.88671875" style="6" bestFit="1" customWidth="1"/>
    <col min="2555" max="2555" width="13.5546875" style="6" customWidth="1"/>
    <col min="2556" max="2556" width="29" style="6" bestFit="1" customWidth="1"/>
    <col min="2557" max="2557" width="16.6640625" style="6" bestFit="1" customWidth="1"/>
    <col min="2558" max="2558" width="5.6640625" style="6" bestFit="1" customWidth="1"/>
    <col min="2559" max="2559" width="5.88671875" style="6" bestFit="1" customWidth="1"/>
    <col min="2560" max="2560" width="5" style="6" bestFit="1" customWidth="1"/>
    <col min="2561" max="2562" width="5.33203125" style="6" bestFit="1" customWidth="1"/>
    <col min="2563" max="2563" width="4.44140625" style="6" bestFit="1" customWidth="1"/>
    <col min="2564" max="2564" width="5.33203125" style="6" bestFit="1" customWidth="1"/>
    <col min="2565" max="2565" width="4.88671875" style="6" bestFit="1" customWidth="1"/>
    <col min="2566" max="2566" width="5.6640625" style="6" bestFit="1" customWidth="1"/>
    <col min="2567" max="2567" width="5.6640625" style="6" customWidth="1"/>
    <col min="2568" max="2568" width="12.88671875" style="6" bestFit="1" customWidth="1"/>
    <col min="2569" max="2569" width="5.44140625" style="6" bestFit="1" customWidth="1"/>
    <col min="2570" max="2575" width="5.44140625" style="6" customWidth="1"/>
    <col min="2576" max="2576" width="6" style="6" bestFit="1" customWidth="1"/>
    <col min="2577" max="2577" width="6.88671875" style="6" bestFit="1" customWidth="1"/>
    <col min="2578" max="2578" width="6" style="6" bestFit="1" customWidth="1"/>
    <col min="2579" max="2580" width="5.33203125" style="6" bestFit="1" customWidth="1"/>
    <col min="2581" max="2581" width="4.6640625" style="6" bestFit="1" customWidth="1"/>
    <col min="2582" max="2582" width="4.44140625" style="6" bestFit="1" customWidth="1"/>
    <col min="2583" max="2584" width="5.33203125" style="6" bestFit="1" customWidth="1"/>
    <col min="2585" max="2612" width="5.33203125" style="6" customWidth="1"/>
    <col min="2613" max="2617" width="5.33203125" style="6" bestFit="1" customWidth="1"/>
    <col min="2618" max="2618" width="5.5546875" style="6" bestFit="1" customWidth="1"/>
    <col min="2619" max="2620" width="5.33203125" style="6" bestFit="1" customWidth="1"/>
    <col min="2621" max="2621" width="5.5546875" style="6" bestFit="1" customWidth="1"/>
    <col min="2622" max="2622" width="6.88671875" style="6" bestFit="1" customWidth="1"/>
    <col min="2623" max="2623" width="6.88671875" style="6" customWidth="1"/>
    <col min="2624" max="2624" width="12.88671875" style="6" bestFit="1" customWidth="1"/>
    <col min="2625" max="2626" width="6.88671875" style="6" bestFit="1" customWidth="1"/>
    <col min="2627" max="2635" width="5.33203125" style="6" bestFit="1" customWidth="1"/>
    <col min="2636" max="2636" width="4.44140625" style="6" bestFit="1" customWidth="1"/>
    <col min="2637" max="2642" width="5.33203125" style="6" bestFit="1" customWidth="1"/>
    <col min="2643" max="2643" width="4.44140625" style="6" bestFit="1" customWidth="1"/>
    <col min="2644" max="2644" width="5.33203125" style="6" bestFit="1" customWidth="1"/>
    <col min="2645" max="2645" width="5.88671875" style="6" bestFit="1" customWidth="1"/>
    <col min="2646" max="2646" width="5.88671875" style="6" customWidth="1"/>
    <col min="2647" max="2647" width="12.88671875" style="6" bestFit="1" customWidth="1"/>
    <col min="2648" max="2648" width="7.6640625" style="6" bestFit="1" customWidth="1"/>
    <col min="2649" max="2653" width="5.33203125" style="6" bestFit="1" customWidth="1"/>
    <col min="2654" max="2654" width="4.5546875" style="6" bestFit="1" customWidth="1"/>
    <col min="2655" max="2657" width="5.33203125" style="6" bestFit="1" customWidth="1"/>
    <col min="2658" max="2668" width="5.44140625" style="6" bestFit="1" customWidth="1"/>
    <col min="2669" max="2809" width="11.44140625" style="6"/>
    <col min="2810" max="2810" width="12.88671875" style="6" bestFit="1" customWidth="1"/>
    <col min="2811" max="2811" width="13.5546875" style="6" customWidth="1"/>
    <col min="2812" max="2812" width="29" style="6" bestFit="1" customWidth="1"/>
    <col min="2813" max="2813" width="16.6640625" style="6" bestFit="1" customWidth="1"/>
    <col min="2814" max="2814" width="5.6640625" style="6" bestFit="1" customWidth="1"/>
    <col min="2815" max="2815" width="5.88671875" style="6" bestFit="1" customWidth="1"/>
    <col min="2816" max="2816" width="5" style="6" bestFit="1" customWidth="1"/>
    <col min="2817" max="2818" width="5.33203125" style="6" bestFit="1" customWidth="1"/>
    <col min="2819" max="2819" width="4.44140625" style="6" bestFit="1" customWidth="1"/>
    <col min="2820" max="2820" width="5.33203125" style="6" bestFit="1" customWidth="1"/>
    <col min="2821" max="2821" width="4.88671875" style="6" bestFit="1" customWidth="1"/>
    <col min="2822" max="2822" width="5.6640625" style="6" bestFit="1" customWidth="1"/>
    <col min="2823" max="2823" width="5.6640625" style="6" customWidth="1"/>
    <col min="2824" max="2824" width="12.88671875" style="6" bestFit="1" customWidth="1"/>
    <col min="2825" max="2825" width="5.44140625" style="6" bestFit="1" customWidth="1"/>
    <col min="2826" max="2831" width="5.44140625" style="6" customWidth="1"/>
    <col min="2832" max="2832" width="6" style="6" bestFit="1" customWidth="1"/>
    <col min="2833" max="2833" width="6.88671875" style="6" bestFit="1" customWidth="1"/>
    <col min="2834" max="2834" width="6" style="6" bestFit="1" customWidth="1"/>
    <col min="2835" max="2836" width="5.33203125" style="6" bestFit="1" customWidth="1"/>
    <col min="2837" max="2837" width="4.6640625" style="6" bestFit="1" customWidth="1"/>
    <col min="2838" max="2838" width="4.44140625" style="6" bestFit="1" customWidth="1"/>
    <col min="2839" max="2840" width="5.33203125" style="6" bestFit="1" customWidth="1"/>
    <col min="2841" max="2868" width="5.33203125" style="6" customWidth="1"/>
    <col min="2869" max="2873" width="5.33203125" style="6" bestFit="1" customWidth="1"/>
    <col min="2874" max="2874" width="5.5546875" style="6" bestFit="1" customWidth="1"/>
    <col min="2875" max="2876" width="5.33203125" style="6" bestFit="1" customWidth="1"/>
    <col min="2877" max="2877" width="5.5546875" style="6" bestFit="1" customWidth="1"/>
    <col min="2878" max="2878" width="6.88671875" style="6" bestFit="1" customWidth="1"/>
    <col min="2879" max="2879" width="6.88671875" style="6" customWidth="1"/>
    <col min="2880" max="2880" width="12.88671875" style="6" bestFit="1" customWidth="1"/>
    <col min="2881" max="2882" width="6.88671875" style="6" bestFit="1" customWidth="1"/>
    <col min="2883" max="2891" width="5.33203125" style="6" bestFit="1" customWidth="1"/>
    <col min="2892" max="2892" width="4.44140625" style="6" bestFit="1" customWidth="1"/>
    <col min="2893" max="2898" width="5.33203125" style="6" bestFit="1" customWidth="1"/>
    <col min="2899" max="2899" width="4.44140625" style="6" bestFit="1" customWidth="1"/>
    <col min="2900" max="2900" width="5.33203125" style="6" bestFit="1" customWidth="1"/>
    <col min="2901" max="2901" width="5.88671875" style="6" bestFit="1" customWidth="1"/>
    <col min="2902" max="2902" width="5.88671875" style="6" customWidth="1"/>
    <col min="2903" max="2903" width="12.88671875" style="6" bestFit="1" customWidth="1"/>
    <col min="2904" max="2904" width="7.6640625" style="6" bestFit="1" customWidth="1"/>
    <col min="2905" max="2909" width="5.33203125" style="6" bestFit="1" customWidth="1"/>
    <col min="2910" max="2910" width="4.5546875" style="6" bestFit="1" customWidth="1"/>
    <col min="2911" max="2913" width="5.33203125" style="6" bestFit="1" customWidth="1"/>
    <col min="2914" max="2924" width="5.44140625" style="6" bestFit="1" customWidth="1"/>
    <col min="2925" max="3065" width="11.44140625" style="6"/>
    <col min="3066" max="3066" width="12.88671875" style="6" bestFit="1" customWidth="1"/>
    <col min="3067" max="3067" width="13.5546875" style="6" customWidth="1"/>
    <col min="3068" max="3068" width="29" style="6" bestFit="1" customWidth="1"/>
    <col min="3069" max="3069" width="16.6640625" style="6" bestFit="1" customWidth="1"/>
    <col min="3070" max="3070" width="5.6640625" style="6" bestFit="1" customWidth="1"/>
    <col min="3071" max="3071" width="5.88671875" style="6" bestFit="1" customWidth="1"/>
    <col min="3072" max="3072" width="5" style="6" bestFit="1" customWidth="1"/>
    <col min="3073" max="3074" width="5.33203125" style="6" bestFit="1" customWidth="1"/>
    <col min="3075" max="3075" width="4.44140625" style="6" bestFit="1" customWidth="1"/>
    <col min="3076" max="3076" width="5.33203125" style="6" bestFit="1" customWidth="1"/>
    <col min="3077" max="3077" width="4.88671875" style="6" bestFit="1" customWidth="1"/>
    <col min="3078" max="3078" width="5.6640625" style="6" bestFit="1" customWidth="1"/>
    <col min="3079" max="3079" width="5.6640625" style="6" customWidth="1"/>
    <col min="3080" max="3080" width="12.88671875" style="6" bestFit="1" customWidth="1"/>
    <col min="3081" max="3081" width="5.44140625" style="6" bestFit="1" customWidth="1"/>
    <col min="3082" max="3087" width="5.44140625" style="6" customWidth="1"/>
    <col min="3088" max="3088" width="6" style="6" bestFit="1" customWidth="1"/>
    <col min="3089" max="3089" width="6.88671875" style="6" bestFit="1" customWidth="1"/>
    <col min="3090" max="3090" width="6" style="6" bestFit="1" customWidth="1"/>
    <col min="3091" max="3092" width="5.33203125" style="6" bestFit="1" customWidth="1"/>
    <col min="3093" max="3093" width="4.6640625" style="6" bestFit="1" customWidth="1"/>
    <col min="3094" max="3094" width="4.44140625" style="6" bestFit="1" customWidth="1"/>
    <col min="3095" max="3096" width="5.33203125" style="6" bestFit="1" customWidth="1"/>
    <col min="3097" max="3124" width="5.33203125" style="6" customWidth="1"/>
    <col min="3125" max="3129" width="5.33203125" style="6" bestFit="1" customWidth="1"/>
    <col min="3130" max="3130" width="5.5546875" style="6" bestFit="1" customWidth="1"/>
    <col min="3131" max="3132" width="5.33203125" style="6" bestFit="1" customWidth="1"/>
    <col min="3133" max="3133" width="5.5546875" style="6" bestFit="1" customWidth="1"/>
    <col min="3134" max="3134" width="6.88671875" style="6" bestFit="1" customWidth="1"/>
    <col min="3135" max="3135" width="6.88671875" style="6" customWidth="1"/>
    <col min="3136" max="3136" width="12.88671875" style="6" bestFit="1" customWidth="1"/>
    <col min="3137" max="3138" width="6.88671875" style="6" bestFit="1" customWidth="1"/>
    <col min="3139" max="3147" width="5.33203125" style="6" bestFit="1" customWidth="1"/>
    <col min="3148" max="3148" width="4.44140625" style="6" bestFit="1" customWidth="1"/>
    <col min="3149" max="3154" width="5.33203125" style="6" bestFit="1" customWidth="1"/>
    <col min="3155" max="3155" width="4.44140625" style="6" bestFit="1" customWidth="1"/>
    <col min="3156" max="3156" width="5.33203125" style="6" bestFit="1" customWidth="1"/>
    <col min="3157" max="3157" width="5.88671875" style="6" bestFit="1" customWidth="1"/>
    <col min="3158" max="3158" width="5.88671875" style="6" customWidth="1"/>
    <col min="3159" max="3159" width="12.88671875" style="6" bestFit="1" customWidth="1"/>
    <col min="3160" max="3160" width="7.6640625" style="6" bestFit="1" customWidth="1"/>
    <col min="3161" max="3165" width="5.33203125" style="6" bestFit="1" customWidth="1"/>
    <col min="3166" max="3166" width="4.5546875" style="6" bestFit="1" customWidth="1"/>
    <col min="3167" max="3169" width="5.33203125" style="6" bestFit="1" customWidth="1"/>
    <col min="3170" max="3180" width="5.44140625" style="6" bestFit="1" customWidth="1"/>
    <col min="3181" max="3321" width="11.44140625" style="6"/>
    <col min="3322" max="3322" width="12.88671875" style="6" bestFit="1" customWidth="1"/>
    <col min="3323" max="3323" width="13.5546875" style="6" customWidth="1"/>
    <col min="3324" max="3324" width="29" style="6" bestFit="1" customWidth="1"/>
    <col min="3325" max="3325" width="16.6640625" style="6" bestFit="1" customWidth="1"/>
    <col min="3326" max="3326" width="5.6640625" style="6" bestFit="1" customWidth="1"/>
    <col min="3327" max="3327" width="5.88671875" style="6" bestFit="1" customWidth="1"/>
    <col min="3328" max="3328" width="5" style="6" bestFit="1" customWidth="1"/>
    <col min="3329" max="3330" width="5.33203125" style="6" bestFit="1" customWidth="1"/>
    <col min="3331" max="3331" width="4.44140625" style="6" bestFit="1" customWidth="1"/>
    <col min="3332" max="3332" width="5.33203125" style="6" bestFit="1" customWidth="1"/>
    <col min="3333" max="3333" width="4.88671875" style="6" bestFit="1" customWidth="1"/>
    <col min="3334" max="3334" width="5.6640625" style="6" bestFit="1" customWidth="1"/>
    <col min="3335" max="3335" width="5.6640625" style="6" customWidth="1"/>
    <col min="3336" max="3336" width="12.88671875" style="6" bestFit="1" customWidth="1"/>
    <col min="3337" max="3337" width="5.44140625" style="6" bestFit="1" customWidth="1"/>
    <col min="3338" max="3343" width="5.44140625" style="6" customWidth="1"/>
    <col min="3344" max="3344" width="6" style="6" bestFit="1" customWidth="1"/>
    <col min="3345" max="3345" width="6.88671875" style="6" bestFit="1" customWidth="1"/>
    <col min="3346" max="3346" width="6" style="6" bestFit="1" customWidth="1"/>
    <col min="3347" max="3348" width="5.33203125" style="6" bestFit="1" customWidth="1"/>
    <col min="3349" max="3349" width="4.6640625" style="6" bestFit="1" customWidth="1"/>
    <col min="3350" max="3350" width="4.44140625" style="6" bestFit="1" customWidth="1"/>
    <col min="3351" max="3352" width="5.33203125" style="6" bestFit="1" customWidth="1"/>
    <col min="3353" max="3380" width="5.33203125" style="6" customWidth="1"/>
    <col min="3381" max="3385" width="5.33203125" style="6" bestFit="1" customWidth="1"/>
    <col min="3386" max="3386" width="5.5546875" style="6" bestFit="1" customWidth="1"/>
    <col min="3387" max="3388" width="5.33203125" style="6" bestFit="1" customWidth="1"/>
    <col min="3389" max="3389" width="5.5546875" style="6" bestFit="1" customWidth="1"/>
    <col min="3390" max="3390" width="6.88671875" style="6" bestFit="1" customWidth="1"/>
    <col min="3391" max="3391" width="6.88671875" style="6" customWidth="1"/>
    <col min="3392" max="3392" width="12.88671875" style="6" bestFit="1" customWidth="1"/>
    <col min="3393" max="3394" width="6.88671875" style="6" bestFit="1" customWidth="1"/>
    <col min="3395" max="3403" width="5.33203125" style="6" bestFit="1" customWidth="1"/>
    <col min="3404" max="3404" width="4.44140625" style="6" bestFit="1" customWidth="1"/>
    <col min="3405" max="3410" width="5.33203125" style="6" bestFit="1" customWidth="1"/>
    <col min="3411" max="3411" width="4.44140625" style="6" bestFit="1" customWidth="1"/>
    <col min="3412" max="3412" width="5.33203125" style="6" bestFit="1" customWidth="1"/>
    <col min="3413" max="3413" width="5.88671875" style="6" bestFit="1" customWidth="1"/>
    <col min="3414" max="3414" width="5.88671875" style="6" customWidth="1"/>
    <col min="3415" max="3415" width="12.88671875" style="6" bestFit="1" customWidth="1"/>
    <col min="3416" max="3416" width="7.6640625" style="6" bestFit="1" customWidth="1"/>
    <col min="3417" max="3421" width="5.33203125" style="6" bestFit="1" customWidth="1"/>
    <col min="3422" max="3422" width="4.5546875" style="6" bestFit="1" customWidth="1"/>
    <col min="3423" max="3425" width="5.33203125" style="6" bestFit="1" customWidth="1"/>
    <col min="3426" max="3436" width="5.44140625" style="6" bestFit="1" customWidth="1"/>
    <col min="3437" max="3577" width="11.44140625" style="6"/>
    <col min="3578" max="3578" width="12.88671875" style="6" bestFit="1" customWidth="1"/>
    <col min="3579" max="3579" width="13.5546875" style="6" customWidth="1"/>
    <col min="3580" max="3580" width="29" style="6" bestFit="1" customWidth="1"/>
    <col min="3581" max="3581" width="16.6640625" style="6" bestFit="1" customWidth="1"/>
    <col min="3582" max="3582" width="5.6640625" style="6" bestFit="1" customWidth="1"/>
    <col min="3583" max="3583" width="5.88671875" style="6" bestFit="1" customWidth="1"/>
    <col min="3584" max="3584" width="5" style="6" bestFit="1" customWidth="1"/>
    <col min="3585" max="3586" width="5.33203125" style="6" bestFit="1" customWidth="1"/>
    <col min="3587" max="3587" width="4.44140625" style="6" bestFit="1" customWidth="1"/>
    <col min="3588" max="3588" width="5.33203125" style="6" bestFit="1" customWidth="1"/>
    <col min="3589" max="3589" width="4.88671875" style="6" bestFit="1" customWidth="1"/>
    <col min="3590" max="3590" width="5.6640625" style="6" bestFit="1" customWidth="1"/>
    <col min="3591" max="3591" width="5.6640625" style="6" customWidth="1"/>
    <col min="3592" max="3592" width="12.88671875" style="6" bestFit="1" customWidth="1"/>
    <col min="3593" max="3593" width="5.44140625" style="6" bestFit="1" customWidth="1"/>
    <col min="3594" max="3599" width="5.44140625" style="6" customWidth="1"/>
    <col min="3600" max="3600" width="6" style="6" bestFit="1" customWidth="1"/>
    <col min="3601" max="3601" width="6.88671875" style="6" bestFit="1" customWidth="1"/>
    <col min="3602" max="3602" width="6" style="6" bestFit="1" customWidth="1"/>
    <col min="3603" max="3604" width="5.33203125" style="6" bestFit="1" customWidth="1"/>
    <col min="3605" max="3605" width="4.6640625" style="6" bestFit="1" customWidth="1"/>
    <col min="3606" max="3606" width="4.44140625" style="6" bestFit="1" customWidth="1"/>
    <col min="3607" max="3608" width="5.33203125" style="6" bestFit="1" customWidth="1"/>
    <col min="3609" max="3636" width="5.33203125" style="6" customWidth="1"/>
    <col min="3637" max="3641" width="5.33203125" style="6" bestFit="1" customWidth="1"/>
    <col min="3642" max="3642" width="5.5546875" style="6" bestFit="1" customWidth="1"/>
    <col min="3643" max="3644" width="5.33203125" style="6" bestFit="1" customWidth="1"/>
    <col min="3645" max="3645" width="5.5546875" style="6" bestFit="1" customWidth="1"/>
    <col min="3646" max="3646" width="6.88671875" style="6" bestFit="1" customWidth="1"/>
    <col min="3647" max="3647" width="6.88671875" style="6" customWidth="1"/>
    <col min="3648" max="3648" width="12.88671875" style="6" bestFit="1" customWidth="1"/>
    <col min="3649" max="3650" width="6.88671875" style="6" bestFit="1" customWidth="1"/>
    <col min="3651" max="3659" width="5.33203125" style="6" bestFit="1" customWidth="1"/>
    <col min="3660" max="3660" width="4.44140625" style="6" bestFit="1" customWidth="1"/>
    <col min="3661" max="3666" width="5.33203125" style="6" bestFit="1" customWidth="1"/>
    <col min="3667" max="3667" width="4.44140625" style="6" bestFit="1" customWidth="1"/>
    <col min="3668" max="3668" width="5.33203125" style="6" bestFit="1" customWidth="1"/>
    <col min="3669" max="3669" width="5.88671875" style="6" bestFit="1" customWidth="1"/>
    <col min="3670" max="3670" width="5.88671875" style="6" customWidth="1"/>
    <col min="3671" max="3671" width="12.88671875" style="6" bestFit="1" customWidth="1"/>
    <col min="3672" max="3672" width="7.6640625" style="6" bestFit="1" customWidth="1"/>
    <col min="3673" max="3677" width="5.33203125" style="6" bestFit="1" customWidth="1"/>
    <col min="3678" max="3678" width="4.5546875" style="6" bestFit="1" customWidth="1"/>
    <col min="3679" max="3681" width="5.33203125" style="6" bestFit="1" customWidth="1"/>
    <col min="3682" max="3692" width="5.44140625" style="6" bestFit="1" customWidth="1"/>
    <col min="3693" max="3833" width="11.44140625" style="6"/>
    <col min="3834" max="3834" width="12.88671875" style="6" bestFit="1" customWidth="1"/>
    <col min="3835" max="3835" width="13.5546875" style="6" customWidth="1"/>
    <col min="3836" max="3836" width="29" style="6" bestFit="1" customWidth="1"/>
    <col min="3837" max="3837" width="16.6640625" style="6" bestFit="1" customWidth="1"/>
    <col min="3838" max="3838" width="5.6640625" style="6" bestFit="1" customWidth="1"/>
    <col min="3839" max="3839" width="5.88671875" style="6" bestFit="1" customWidth="1"/>
    <col min="3840" max="3840" width="5" style="6" bestFit="1" customWidth="1"/>
    <col min="3841" max="3842" width="5.33203125" style="6" bestFit="1" customWidth="1"/>
    <col min="3843" max="3843" width="4.44140625" style="6" bestFit="1" customWidth="1"/>
    <col min="3844" max="3844" width="5.33203125" style="6" bestFit="1" customWidth="1"/>
    <col min="3845" max="3845" width="4.88671875" style="6" bestFit="1" customWidth="1"/>
    <col min="3846" max="3846" width="5.6640625" style="6" bestFit="1" customWidth="1"/>
    <col min="3847" max="3847" width="5.6640625" style="6" customWidth="1"/>
    <col min="3848" max="3848" width="12.88671875" style="6" bestFit="1" customWidth="1"/>
    <col min="3849" max="3849" width="5.44140625" style="6" bestFit="1" customWidth="1"/>
    <col min="3850" max="3855" width="5.44140625" style="6" customWidth="1"/>
    <col min="3856" max="3856" width="6" style="6" bestFit="1" customWidth="1"/>
    <col min="3857" max="3857" width="6.88671875" style="6" bestFit="1" customWidth="1"/>
    <col min="3858" max="3858" width="6" style="6" bestFit="1" customWidth="1"/>
    <col min="3859" max="3860" width="5.33203125" style="6" bestFit="1" customWidth="1"/>
    <col min="3861" max="3861" width="4.6640625" style="6" bestFit="1" customWidth="1"/>
    <col min="3862" max="3862" width="4.44140625" style="6" bestFit="1" customWidth="1"/>
    <col min="3863" max="3864" width="5.33203125" style="6" bestFit="1" customWidth="1"/>
    <col min="3865" max="3892" width="5.33203125" style="6" customWidth="1"/>
    <col min="3893" max="3897" width="5.33203125" style="6" bestFit="1" customWidth="1"/>
    <col min="3898" max="3898" width="5.5546875" style="6" bestFit="1" customWidth="1"/>
    <col min="3899" max="3900" width="5.33203125" style="6" bestFit="1" customWidth="1"/>
    <col min="3901" max="3901" width="5.5546875" style="6" bestFit="1" customWidth="1"/>
    <col min="3902" max="3902" width="6.88671875" style="6" bestFit="1" customWidth="1"/>
    <col min="3903" max="3903" width="6.88671875" style="6" customWidth="1"/>
    <col min="3904" max="3904" width="12.88671875" style="6" bestFit="1" customWidth="1"/>
    <col min="3905" max="3906" width="6.88671875" style="6" bestFit="1" customWidth="1"/>
    <col min="3907" max="3915" width="5.33203125" style="6" bestFit="1" customWidth="1"/>
    <col min="3916" max="3916" width="4.44140625" style="6" bestFit="1" customWidth="1"/>
    <col min="3917" max="3922" width="5.33203125" style="6" bestFit="1" customWidth="1"/>
    <col min="3923" max="3923" width="4.44140625" style="6" bestFit="1" customWidth="1"/>
    <col min="3924" max="3924" width="5.33203125" style="6" bestFit="1" customWidth="1"/>
    <col min="3925" max="3925" width="5.88671875" style="6" bestFit="1" customWidth="1"/>
    <col min="3926" max="3926" width="5.88671875" style="6" customWidth="1"/>
    <col min="3927" max="3927" width="12.88671875" style="6" bestFit="1" customWidth="1"/>
    <col min="3928" max="3928" width="7.6640625" style="6" bestFit="1" customWidth="1"/>
    <col min="3929" max="3933" width="5.33203125" style="6" bestFit="1" customWidth="1"/>
    <col min="3934" max="3934" width="4.5546875" style="6" bestFit="1" customWidth="1"/>
    <col min="3935" max="3937" width="5.33203125" style="6" bestFit="1" customWidth="1"/>
    <col min="3938" max="3948" width="5.44140625" style="6" bestFit="1" customWidth="1"/>
    <col min="3949" max="4089" width="11.44140625" style="6"/>
    <col min="4090" max="4090" width="12.88671875" style="6" bestFit="1" customWidth="1"/>
    <col min="4091" max="4091" width="13.5546875" style="6" customWidth="1"/>
    <col min="4092" max="4092" width="29" style="6" bestFit="1" customWidth="1"/>
    <col min="4093" max="4093" width="16.6640625" style="6" bestFit="1" customWidth="1"/>
    <col min="4094" max="4094" width="5.6640625" style="6" bestFit="1" customWidth="1"/>
    <col min="4095" max="4095" width="5.88671875" style="6" bestFit="1" customWidth="1"/>
    <col min="4096" max="4096" width="5" style="6" bestFit="1" customWidth="1"/>
    <col min="4097" max="4098" width="5.33203125" style="6" bestFit="1" customWidth="1"/>
    <col min="4099" max="4099" width="4.44140625" style="6" bestFit="1" customWidth="1"/>
    <col min="4100" max="4100" width="5.33203125" style="6" bestFit="1" customWidth="1"/>
    <col min="4101" max="4101" width="4.88671875" style="6" bestFit="1" customWidth="1"/>
    <col min="4102" max="4102" width="5.6640625" style="6" bestFit="1" customWidth="1"/>
    <col min="4103" max="4103" width="5.6640625" style="6" customWidth="1"/>
    <col min="4104" max="4104" width="12.88671875" style="6" bestFit="1" customWidth="1"/>
    <col min="4105" max="4105" width="5.44140625" style="6" bestFit="1" customWidth="1"/>
    <col min="4106" max="4111" width="5.44140625" style="6" customWidth="1"/>
    <col min="4112" max="4112" width="6" style="6" bestFit="1" customWidth="1"/>
    <col min="4113" max="4113" width="6.88671875" style="6" bestFit="1" customWidth="1"/>
    <col min="4114" max="4114" width="6" style="6" bestFit="1" customWidth="1"/>
    <col min="4115" max="4116" width="5.33203125" style="6" bestFit="1" customWidth="1"/>
    <col min="4117" max="4117" width="4.6640625" style="6" bestFit="1" customWidth="1"/>
    <col min="4118" max="4118" width="4.44140625" style="6" bestFit="1" customWidth="1"/>
    <col min="4119" max="4120" width="5.33203125" style="6" bestFit="1" customWidth="1"/>
    <col min="4121" max="4148" width="5.33203125" style="6" customWidth="1"/>
    <col min="4149" max="4153" width="5.33203125" style="6" bestFit="1" customWidth="1"/>
    <col min="4154" max="4154" width="5.5546875" style="6" bestFit="1" customWidth="1"/>
    <col min="4155" max="4156" width="5.33203125" style="6" bestFit="1" customWidth="1"/>
    <col min="4157" max="4157" width="5.5546875" style="6" bestFit="1" customWidth="1"/>
    <col min="4158" max="4158" width="6.88671875" style="6" bestFit="1" customWidth="1"/>
    <col min="4159" max="4159" width="6.88671875" style="6" customWidth="1"/>
    <col min="4160" max="4160" width="12.88671875" style="6" bestFit="1" customWidth="1"/>
    <col min="4161" max="4162" width="6.88671875" style="6" bestFit="1" customWidth="1"/>
    <col min="4163" max="4171" width="5.33203125" style="6" bestFit="1" customWidth="1"/>
    <col min="4172" max="4172" width="4.44140625" style="6" bestFit="1" customWidth="1"/>
    <col min="4173" max="4178" width="5.33203125" style="6" bestFit="1" customWidth="1"/>
    <col min="4179" max="4179" width="4.44140625" style="6" bestFit="1" customWidth="1"/>
    <col min="4180" max="4180" width="5.33203125" style="6" bestFit="1" customWidth="1"/>
    <col min="4181" max="4181" width="5.88671875" style="6" bestFit="1" customWidth="1"/>
    <col min="4182" max="4182" width="5.88671875" style="6" customWidth="1"/>
    <col min="4183" max="4183" width="12.88671875" style="6" bestFit="1" customWidth="1"/>
    <col min="4184" max="4184" width="7.6640625" style="6" bestFit="1" customWidth="1"/>
    <col min="4185" max="4189" width="5.33203125" style="6" bestFit="1" customWidth="1"/>
    <col min="4190" max="4190" width="4.5546875" style="6" bestFit="1" customWidth="1"/>
    <col min="4191" max="4193" width="5.33203125" style="6" bestFit="1" customWidth="1"/>
    <col min="4194" max="4204" width="5.44140625" style="6" bestFit="1" customWidth="1"/>
    <col min="4205" max="4345" width="11.44140625" style="6"/>
    <col min="4346" max="4346" width="12.88671875" style="6" bestFit="1" customWidth="1"/>
    <col min="4347" max="4347" width="13.5546875" style="6" customWidth="1"/>
    <col min="4348" max="4348" width="29" style="6" bestFit="1" customWidth="1"/>
    <col min="4349" max="4349" width="16.6640625" style="6" bestFit="1" customWidth="1"/>
    <col min="4350" max="4350" width="5.6640625" style="6" bestFit="1" customWidth="1"/>
    <col min="4351" max="4351" width="5.88671875" style="6" bestFit="1" customWidth="1"/>
    <col min="4352" max="4352" width="5" style="6" bestFit="1" customWidth="1"/>
    <col min="4353" max="4354" width="5.33203125" style="6" bestFit="1" customWidth="1"/>
    <col min="4355" max="4355" width="4.44140625" style="6" bestFit="1" customWidth="1"/>
    <col min="4356" max="4356" width="5.33203125" style="6" bestFit="1" customWidth="1"/>
    <col min="4357" max="4357" width="4.88671875" style="6" bestFit="1" customWidth="1"/>
    <col min="4358" max="4358" width="5.6640625" style="6" bestFit="1" customWidth="1"/>
    <col min="4359" max="4359" width="5.6640625" style="6" customWidth="1"/>
    <col min="4360" max="4360" width="12.88671875" style="6" bestFit="1" customWidth="1"/>
    <col min="4361" max="4361" width="5.44140625" style="6" bestFit="1" customWidth="1"/>
    <col min="4362" max="4367" width="5.44140625" style="6" customWidth="1"/>
    <col min="4368" max="4368" width="6" style="6" bestFit="1" customWidth="1"/>
    <col min="4369" max="4369" width="6.88671875" style="6" bestFit="1" customWidth="1"/>
    <col min="4370" max="4370" width="6" style="6" bestFit="1" customWidth="1"/>
    <col min="4371" max="4372" width="5.33203125" style="6" bestFit="1" customWidth="1"/>
    <col min="4373" max="4373" width="4.6640625" style="6" bestFit="1" customWidth="1"/>
    <col min="4374" max="4374" width="4.44140625" style="6" bestFit="1" customWidth="1"/>
    <col min="4375" max="4376" width="5.33203125" style="6" bestFit="1" customWidth="1"/>
    <col min="4377" max="4404" width="5.33203125" style="6" customWidth="1"/>
    <col min="4405" max="4409" width="5.33203125" style="6" bestFit="1" customWidth="1"/>
    <col min="4410" max="4410" width="5.5546875" style="6" bestFit="1" customWidth="1"/>
    <col min="4411" max="4412" width="5.33203125" style="6" bestFit="1" customWidth="1"/>
    <col min="4413" max="4413" width="5.5546875" style="6" bestFit="1" customWidth="1"/>
    <col min="4414" max="4414" width="6.88671875" style="6" bestFit="1" customWidth="1"/>
    <col min="4415" max="4415" width="6.88671875" style="6" customWidth="1"/>
    <col min="4416" max="4416" width="12.88671875" style="6" bestFit="1" customWidth="1"/>
    <col min="4417" max="4418" width="6.88671875" style="6" bestFit="1" customWidth="1"/>
    <col min="4419" max="4427" width="5.33203125" style="6" bestFit="1" customWidth="1"/>
    <col min="4428" max="4428" width="4.44140625" style="6" bestFit="1" customWidth="1"/>
    <col min="4429" max="4434" width="5.33203125" style="6" bestFit="1" customWidth="1"/>
    <col min="4435" max="4435" width="4.44140625" style="6" bestFit="1" customWidth="1"/>
    <col min="4436" max="4436" width="5.33203125" style="6" bestFit="1" customWidth="1"/>
    <col min="4437" max="4437" width="5.88671875" style="6" bestFit="1" customWidth="1"/>
    <col min="4438" max="4438" width="5.88671875" style="6" customWidth="1"/>
    <col min="4439" max="4439" width="12.88671875" style="6" bestFit="1" customWidth="1"/>
    <col min="4440" max="4440" width="7.6640625" style="6" bestFit="1" customWidth="1"/>
    <col min="4441" max="4445" width="5.33203125" style="6" bestFit="1" customWidth="1"/>
    <col min="4446" max="4446" width="4.5546875" style="6" bestFit="1" customWidth="1"/>
    <col min="4447" max="4449" width="5.33203125" style="6" bestFit="1" customWidth="1"/>
    <col min="4450" max="4460" width="5.44140625" style="6" bestFit="1" customWidth="1"/>
    <col min="4461" max="4601" width="11.44140625" style="6"/>
    <col min="4602" max="4602" width="12.88671875" style="6" bestFit="1" customWidth="1"/>
    <col min="4603" max="4603" width="13.5546875" style="6" customWidth="1"/>
    <col min="4604" max="4604" width="29" style="6" bestFit="1" customWidth="1"/>
    <col min="4605" max="4605" width="16.6640625" style="6" bestFit="1" customWidth="1"/>
    <col min="4606" max="4606" width="5.6640625" style="6" bestFit="1" customWidth="1"/>
    <col min="4607" max="4607" width="5.88671875" style="6" bestFit="1" customWidth="1"/>
    <col min="4608" max="4608" width="5" style="6" bestFit="1" customWidth="1"/>
    <col min="4609" max="4610" width="5.33203125" style="6" bestFit="1" customWidth="1"/>
    <col min="4611" max="4611" width="4.44140625" style="6" bestFit="1" customWidth="1"/>
    <col min="4612" max="4612" width="5.33203125" style="6" bestFit="1" customWidth="1"/>
    <col min="4613" max="4613" width="4.88671875" style="6" bestFit="1" customWidth="1"/>
    <col min="4614" max="4614" width="5.6640625" style="6" bestFit="1" customWidth="1"/>
    <col min="4615" max="4615" width="5.6640625" style="6" customWidth="1"/>
    <col min="4616" max="4616" width="12.88671875" style="6" bestFit="1" customWidth="1"/>
    <col min="4617" max="4617" width="5.44140625" style="6" bestFit="1" customWidth="1"/>
    <col min="4618" max="4623" width="5.44140625" style="6" customWidth="1"/>
    <col min="4624" max="4624" width="6" style="6" bestFit="1" customWidth="1"/>
    <col min="4625" max="4625" width="6.88671875" style="6" bestFit="1" customWidth="1"/>
    <col min="4626" max="4626" width="6" style="6" bestFit="1" customWidth="1"/>
    <col min="4627" max="4628" width="5.33203125" style="6" bestFit="1" customWidth="1"/>
    <col min="4629" max="4629" width="4.6640625" style="6" bestFit="1" customWidth="1"/>
    <col min="4630" max="4630" width="4.44140625" style="6" bestFit="1" customWidth="1"/>
    <col min="4631" max="4632" width="5.33203125" style="6" bestFit="1" customWidth="1"/>
    <col min="4633" max="4660" width="5.33203125" style="6" customWidth="1"/>
    <col min="4661" max="4665" width="5.33203125" style="6" bestFit="1" customWidth="1"/>
    <col min="4666" max="4666" width="5.5546875" style="6" bestFit="1" customWidth="1"/>
    <col min="4667" max="4668" width="5.33203125" style="6" bestFit="1" customWidth="1"/>
    <col min="4669" max="4669" width="5.5546875" style="6" bestFit="1" customWidth="1"/>
    <col min="4670" max="4670" width="6.88671875" style="6" bestFit="1" customWidth="1"/>
    <col min="4671" max="4671" width="6.88671875" style="6" customWidth="1"/>
    <col min="4672" max="4672" width="12.88671875" style="6" bestFit="1" customWidth="1"/>
    <col min="4673" max="4674" width="6.88671875" style="6" bestFit="1" customWidth="1"/>
    <col min="4675" max="4683" width="5.33203125" style="6" bestFit="1" customWidth="1"/>
    <col min="4684" max="4684" width="4.44140625" style="6" bestFit="1" customWidth="1"/>
    <col min="4685" max="4690" width="5.33203125" style="6" bestFit="1" customWidth="1"/>
    <col min="4691" max="4691" width="4.44140625" style="6" bestFit="1" customWidth="1"/>
    <col min="4692" max="4692" width="5.33203125" style="6" bestFit="1" customWidth="1"/>
    <col min="4693" max="4693" width="5.88671875" style="6" bestFit="1" customWidth="1"/>
    <col min="4694" max="4694" width="5.88671875" style="6" customWidth="1"/>
    <col min="4695" max="4695" width="12.88671875" style="6" bestFit="1" customWidth="1"/>
    <col min="4696" max="4696" width="7.6640625" style="6" bestFit="1" customWidth="1"/>
    <col min="4697" max="4701" width="5.33203125" style="6" bestFit="1" customWidth="1"/>
    <col min="4702" max="4702" width="4.5546875" style="6" bestFit="1" customWidth="1"/>
    <col min="4703" max="4705" width="5.33203125" style="6" bestFit="1" customWidth="1"/>
    <col min="4706" max="4716" width="5.44140625" style="6" bestFit="1" customWidth="1"/>
    <col min="4717" max="4857" width="11.44140625" style="6"/>
    <col min="4858" max="4858" width="12.88671875" style="6" bestFit="1" customWidth="1"/>
    <col min="4859" max="4859" width="13.5546875" style="6" customWidth="1"/>
    <col min="4860" max="4860" width="29" style="6" bestFit="1" customWidth="1"/>
    <col min="4861" max="4861" width="16.6640625" style="6" bestFit="1" customWidth="1"/>
    <col min="4862" max="4862" width="5.6640625" style="6" bestFit="1" customWidth="1"/>
    <col min="4863" max="4863" width="5.88671875" style="6" bestFit="1" customWidth="1"/>
    <col min="4864" max="4864" width="5" style="6" bestFit="1" customWidth="1"/>
    <col min="4865" max="4866" width="5.33203125" style="6" bestFit="1" customWidth="1"/>
    <col min="4867" max="4867" width="4.44140625" style="6" bestFit="1" customWidth="1"/>
    <col min="4868" max="4868" width="5.33203125" style="6" bestFit="1" customWidth="1"/>
    <col min="4869" max="4869" width="4.88671875" style="6" bestFit="1" customWidth="1"/>
    <col min="4870" max="4870" width="5.6640625" style="6" bestFit="1" customWidth="1"/>
    <col min="4871" max="4871" width="5.6640625" style="6" customWidth="1"/>
    <col min="4872" max="4872" width="12.88671875" style="6" bestFit="1" customWidth="1"/>
    <col min="4873" max="4873" width="5.44140625" style="6" bestFit="1" customWidth="1"/>
    <col min="4874" max="4879" width="5.44140625" style="6" customWidth="1"/>
    <col min="4880" max="4880" width="6" style="6" bestFit="1" customWidth="1"/>
    <col min="4881" max="4881" width="6.88671875" style="6" bestFit="1" customWidth="1"/>
    <col min="4882" max="4882" width="6" style="6" bestFit="1" customWidth="1"/>
    <col min="4883" max="4884" width="5.33203125" style="6" bestFit="1" customWidth="1"/>
    <col min="4885" max="4885" width="4.6640625" style="6" bestFit="1" customWidth="1"/>
    <col min="4886" max="4886" width="4.44140625" style="6" bestFit="1" customWidth="1"/>
    <col min="4887" max="4888" width="5.33203125" style="6" bestFit="1" customWidth="1"/>
    <col min="4889" max="4916" width="5.33203125" style="6" customWidth="1"/>
    <col min="4917" max="4921" width="5.33203125" style="6" bestFit="1" customWidth="1"/>
    <col min="4922" max="4922" width="5.5546875" style="6" bestFit="1" customWidth="1"/>
    <col min="4923" max="4924" width="5.33203125" style="6" bestFit="1" customWidth="1"/>
    <col min="4925" max="4925" width="5.5546875" style="6" bestFit="1" customWidth="1"/>
    <col min="4926" max="4926" width="6.88671875" style="6" bestFit="1" customWidth="1"/>
    <col min="4927" max="4927" width="6.88671875" style="6" customWidth="1"/>
    <col min="4928" max="4928" width="12.88671875" style="6" bestFit="1" customWidth="1"/>
    <col min="4929" max="4930" width="6.88671875" style="6" bestFit="1" customWidth="1"/>
    <col min="4931" max="4939" width="5.33203125" style="6" bestFit="1" customWidth="1"/>
    <col min="4940" max="4940" width="4.44140625" style="6" bestFit="1" customWidth="1"/>
    <col min="4941" max="4946" width="5.33203125" style="6" bestFit="1" customWidth="1"/>
    <col min="4947" max="4947" width="4.44140625" style="6" bestFit="1" customWidth="1"/>
    <col min="4948" max="4948" width="5.33203125" style="6" bestFit="1" customWidth="1"/>
    <col min="4949" max="4949" width="5.88671875" style="6" bestFit="1" customWidth="1"/>
    <col min="4950" max="4950" width="5.88671875" style="6" customWidth="1"/>
    <col min="4951" max="4951" width="12.88671875" style="6" bestFit="1" customWidth="1"/>
    <col min="4952" max="4952" width="7.6640625" style="6" bestFit="1" customWidth="1"/>
    <col min="4953" max="4957" width="5.33203125" style="6" bestFit="1" customWidth="1"/>
    <col min="4958" max="4958" width="4.5546875" style="6" bestFit="1" customWidth="1"/>
    <col min="4959" max="4961" width="5.33203125" style="6" bestFit="1" customWidth="1"/>
    <col min="4962" max="4972" width="5.44140625" style="6" bestFit="1" customWidth="1"/>
    <col min="4973" max="5113" width="11.44140625" style="6"/>
    <col min="5114" max="5114" width="12.88671875" style="6" bestFit="1" customWidth="1"/>
    <col min="5115" max="5115" width="13.5546875" style="6" customWidth="1"/>
    <col min="5116" max="5116" width="29" style="6" bestFit="1" customWidth="1"/>
    <col min="5117" max="5117" width="16.6640625" style="6" bestFit="1" customWidth="1"/>
    <col min="5118" max="5118" width="5.6640625" style="6" bestFit="1" customWidth="1"/>
    <col min="5119" max="5119" width="5.88671875" style="6" bestFit="1" customWidth="1"/>
    <col min="5120" max="5120" width="5" style="6" bestFit="1" customWidth="1"/>
    <col min="5121" max="5122" width="5.33203125" style="6" bestFit="1" customWidth="1"/>
    <col min="5123" max="5123" width="4.44140625" style="6" bestFit="1" customWidth="1"/>
    <col min="5124" max="5124" width="5.33203125" style="6" bestFit="1" customWidth="1"/>
    <col min="5125" max="5125" width="4.88671875" style="6" bestFit="1" customWidth="1"/>
    <col min="5126" max="5126" width="5.6640625" style="6" bestFit="1" customWidth="1"/>
    <col min="5127" max="5127" width="5.6640625" style="6" customWidth="1"/>
    <col min="5128" max="5128" width="12.88671875" style="6" bestFit="1" customWidth="1"/>
    <col min="5129" max="5129" width="5.44140625" style="6" bestFit="1" customWidth="1"/>
    <col min="5130" max="5135" width="5.44140625" style="6" customWidth="1"/>
    <col min="5136" max="5136" width="6" style="6" bestFit="1" customWidth="1"/>
    <col min="5137" max="5137" width="6.88671875" style="6" bestFit="1" customWidth="1"/>
    <col min="5138" max="5138" width="6" style="6" bestFit="1" customWidth="1"/>
    <col min="5139" max="5140" width="5.33203125" style="6" bestFit="1" customWidth="1"/>
    <col min="5141" max="5141" width="4.6640625" style="6" bestFit="1" customWidth="1"/>
    <col min="5142" max="5142" width="4.44140625" style="6" bestFit="1" customWidth="1"/>
    <col min="5143" max="5144" width="5.33203125" style="6" bestFit="1" customWidth="1"/>
    <col min="5145" max="5172" width="5.33203125" style="6" customWidth="1"/>
    <col min="5173" max="5177" width="5.33203125" style="6" bestFit="1" customWidth="1"/>
    <col min="5178" max="5178" width="5.5546875" style="6" bestFit="1" customWidth="1"/>
    <col min="5179" max="5180" width="5.33203125" style="6" bestFit="1" customWidth="1"/>
    <col min="5181" max="5181" width="5.5546875" style="6" bestFit="1" customWidth="1"/>
    <col min="5182" max="5182" width="6.88671875" style="6" bestFit="1" customWidth="1"/>
    <col min="5183" max="5183" width="6.88671875" style="6" customWidth="1"/>
    <col min="5184" max="5184" width="12.88671875" style="6" bestFit="1" customWidth="1"/>
    <col min="5185" max="5186" width="6.88671875" style="6" bestFit="1" customWidth="1"/>
    <col min="5187" max="5195" width="5.33203125" style="6" bestFit="1" customWidth="1"/>
    <col min="5196" max="5196" width="4.44140625" style="6" bestFit="1" customWidth="1"/>
    <col min="5197" max="5202" width="5.33203125" style="6" bestFit="1" customWidth="1"/>
    <col min="5203" max="5203" width="4.44140625" style="6" bestFit="1" customWidth="1"/>
    <col min="5204" max="5204" width="5.33203125" style="6" bestFit="1" customWidth="1"/>
    <col min="5205" max="5205" width="5.88671875" style="6" bestFit="1" customWidth="1"/>
    <col min="5206" max="5206" width="5.88671875" style="6" customWidth="1"/>
    <col min="5207" max="5207" width="12.88671875" style="6" bestFit="1" customWidth="1"/>
    <col min="5208" max="5208" width="7.6640625" style="6" bestFit="1" customWidth="1"/>
    <col min="5209" max="5213" width="5.33203125" style="6" bestFit="1" customWidth="1"/>
    <col min="5214" max="5214" width="4.5546875" style="6" bestFit="1" customWidth="1"/>
    <col min="5215" max="5217" width="5.33203125" style="6" bestFit="1" customWidth="1"/>
    <col min="5218" max="5228" width="5.44140625" style="6" bestFit="1" customWidth="1"/>
    <col min="5229" max="5369" width="11.44140625" style="6"/>
    <col min="5370" max="5370" width="12.88671875" style="6" bestFit="1" customWidth="1"/>
    <col min="5371" max="5371" width="13.5546875" style="6" customWidth="1"/>
    <col min="5372" max="5372" width="29" style="6" bestFit="1" customWidth="1"/>
    <col min="5373" max="5373" width="16.6640625" style="6" bestFit="1" customWidth="1"/>
    <col min="5374" max="5374" width="5.6640625" style="6" bestFit="1" customWidth="1"/>
    <col min="5375" max="5375" width="5.88671875" style="6" bestFit="1" customWidth="1"/>
    <col min="5376" max="5376" width="5" style="6" bestFit="1" customWidth="1"/>
    <col min="5377" max="5378" width="5.33203125" style="6" bestFit="1" customWidth="1"/>
    <col min="5379" max="5379" width="4.44140625" style="6" bestFit="1" customWidth="1"/>
    <col min="5380" max="5380" width="5.33203125" style="6" bestFit="1" customWidth="1"/>
    <col min="5381" max="5381" width="4.88671875" style="6" bestFit="1" customWidth="1"/>
    <col min="5382" max="5382" width="5.6640625" style="6" bestFit="1" customWidth="1"/>
    <col min="5383" max="5383" width="5.6640625" style="6" customWidth="1"/>
    <col min="5384" max="5384" width="12.88671875" style="6" bestFit="1" customWidth="1"/>
    <col min="5385" max="5385" width="5.44140625" style="6" bestFit="1" customWidth="1"/>
    <col min="5386" max="5391" width="5.44140625" style="6" customWidth="1"/>
    <col min="5392" max="5392" width="6" style="6" bestFit="1" customWidth="1"/>
    <col min="5393" max="5393" width="6.88671875" style="6" bestFit="1" customWidth="1"/>
    <col min="5394" max="5394" width="6" style="6" bestFit="1" customWidth="1"/>
    <col min="5395" max="5396" width="5.33203125" style="6" bestFit="1" customWidth="1"/>
    <col min="5397" max="5397" width="4.6640625" style="6" bestFit="1" customWidth="1"/>
    <col min="5398" max="5398" width="4.44140625" style="6" bestFit="1" customWidth="1"/>
    <col min="5399" max="5400" width="5.33203125" style="6" bestFit="1" customWidth="1"/>
    <col min="5401" max="5428" width="5.33203125" style="6" customWidth="1"/>
    <col min="5429" max="5433" width="5.33203125" style="6" bestFit="1" customWidth="1"/>
    <col min="5434" max="5434" width="5.5546875" style="6" bestFit="1" customWidth="1"/>
    <col min="5435" max="5436" width="5.33203125" style="6" bestFit="1" customWidth="1"/>
    <col min="5437" max="5437" width="5.5546875" style="6" bestFit="1" customWidth="1"/>
    <col min="5438" max="5438" width="6.88671875" style="6" bestFit="1" customWidth="1"/>
    <col min="5439" max="5439" width="6.88671875" style="6" customWidth="1"/>
    <col min="5440" max="5440" width="12.88671875" style="6" bestFit="1" customWidth="1"/>
    <col min="5441" max="5442" width="6.88671875" style="6" bestFit="1" customWidth="1"/>
    <col min="5443" max="5451" width="5.33203125" style="6" bestFit="1" customWidth="1"/>
    <col min="5452" max="5452" width="4.44140625" style="6" bestFit="1" customWidth="1"/>
    <col min="5453" max="5458" width="5.33203125" style="6" bestFit="1" customWidth="1"/>
    <col min="5459" max="5459" width="4.44140625" style="6" bestFit="1" customWidth="1"/>
    <col min="5460" max="5460" width="5.33203125" style="6" bestFit="1" customWidth="1"/>
    <col min="5461" max="5461" width="5.88671875" style="6" bestFit="1" customWidth="1"/>
    <col min="5462" max="5462" width="5.88671875" style="6" customWidth="1"/>
    <col min="5463" max="5463" width="12.88671875" style="6" bestFit="1" customWidth="1"/>
    <col min="5464" max="5464" width="7.6640625" style="6" bestFit="1" customWidth="1"/>
    <col min="5465" max="5469" width="5.33203125" style="6" bestFit="1" customWidth="1"/>
    <col min="5470" max="5470" width="4.5546875" style="6" bestFit="1" customWidth="1"/>
    <col min="5471" max="5473" width="5.33203125" style="6" bestFit="1" customWidth="1"/>
    <col min="5474" max="5484" width="5.44140625" style="6" bestFit="1" customWidth="1"/>
    <col min="5485" max="5625" width="11.44140625" style="6"/>
    <col min="5626" max="5626" width="12.88671875" style="6" bestFit="1" customWidth="1"/>
    <col min="5627" max="5627" width="13.5546875" style="6" customWidth="1"/>
    <col min="5628" max="5628" width="29" style="6" bestFit="1" customWidth="1"/>
    <col min="5629" max="5629" width="16.6640625" style="6" bestFit="1" customWidth="1"/>
    <col min="5630" max="5630" width="5.6640625" style="6" bestFit="1" customWidth="1"/>
    <col min="5631" max="5631" width="5.88671875" style="6" bestFit="1" customWidth="1"/>
    <col min="5632" max="5632" width="5" style="6" bestFit="1" customWidth="1"/>
    <col min="5633" max="5634" width="5.33203125" style="6" bestFit="1" customWidth="1"/>
    <col min="5635" max="5635" width="4.44140625" style="6" bestFit="1" customWidth="1"/>
    <col min="5636" max="5636" width="5.33203125" style="6" bestFit="1" customWidth="1"/>
    <col min="5637" max="5637" width="4.88671875" style="6" bestFit="1" customWidth="1"/>
    <col min="5638" max="5638" width="5.6640625" style="6" bestFit="1" customWidth="1"/>
    <col min="5639" max="5639" width="5.6640625" style="6" customWidth="1"/>
    <col min="5640" max="5640" width="12.88671875" style="6" bestFit="1" customWidth="1"/>
    <col min="5641" max="5641" width="5.44140625" style="6" bestFit="1" customWidth="1"/>
    <col min="5642" max="5647" width="5.44140625" style="6" customWidth="1"/>
    <col min="5648" max="5648" width="6" style="6" bestFit="1" customWidth="1"/>
    <col min="5649" max="5649" width="6.88671875" style="6" bestFit="1" customWidth="1"/>
    <col min="5650" max="5650" width="6" style="6" bestFit="1" customWidth="1"/>
    <col min="5651" max="5652" width="5.33203125" style="6" bestFit="1" customWidth="1"/>
    <col min="5653" max="5653" width="4.6640625" style="6" bestFit="1" customWidth="1"/>
    <col min="5654" max="5654" width="4.44140625" style="6" bestFit="1" customWidth="1"/>
    <col min="5655" max="5656" width="5.33203125" style="6" bestFit="1" customWidth="1"/>
    <col min="5657" max="5684" width="5.33203125" style="6" customWidth="1"/>
    <col min="5685" max="5689" width="5.33203125" style="6" bestFit="1" customWidth="1"/>
    <col min="5690" max="5690" width="5.5546875" style="6" bestFit="1" customWidth="1"/>
    <col min="5691" max="5692" width="5.33203125" style="6" bestFit="1" customWidth="1"/>
    <col min="5693" max="5693" width="5.5546875" style="6" bestFit="1" customWidth="1"/>
    <col min="5694" max="5694" width="6.88671875" style="6" bestFit="1" customWidth="1"/>
    <col min="5695" max="5695" width="6.88671875" style="6" customWidth="1"/>
    <col min="5696" max="5696" width="12.88671875" style="6" bestFit="1" customWidth="1"/>
    <col min="5697" max="5698" width="6.88671875" style="6" bestFit="1" customWidth="1"/>
    <col min="5699" max="5707" width="5.33203125" style="6" bestFit="1" customWidth="1"/>
    <col min="5708" max="5708" width="4.44140625" style="6" bestFit="1" customWidth="1"/>
    <col min="5709" max="5714" width="5.33203125" style="6" bestFit="1" customWidth="1"/>
    <col min="5715" max="5715" width="4.44140625" style="6" bestFit="1" customWidth="1"/>
    <col min="5716" max="5716" width="5.33203125" style="6" bestFit="1" customWidth="1"/>
    <col min="5717" max="5717" width="5.88671875" style="6" bestFit="1" customWidth="1"/>
    <col min="5718" max="5718" width="5.88671875" style="6" customWidth="1"/>
    <col min="5719" max="5719" width="12.88671875" style="6" bestFit="1" customWidth="1"/>
    <col min="5720" max="5720" width="7.6640625" style="6" bestFit="1" customWidth="1"/>
    <col min="5721" max="5725" width="5.33203125" style="6" bestFit="1" customWidth="1"/>
    <col min="5726" max="5726" width="4.5546875" style="6" bestFit="1" customWidth="1"/>
    <col min="5727" max="5729" width="5.33203125" style="6" bestFit="1" customWidth="1"/>
    <col min="5730" max="5740" width="5.44140625" style="6" bestFit="1" customWidth="1"/>
    <col min="5741" max="5881" width="11.44140625" style="6"/>
    <col min="5882" max="5882" width="12.88671875" style="6" bestFit="1" customWidth="1"/>
    <col min="5883" max="5883" width="13.5546875" style="6" customWidth="1"/>
    <col min="5884" max="5884" width="29" style="6" bestFit="1" customWidth="1"/>
    <col min="5885" max="5885" width="16.6640625" style="6" bestFit="1" customWidth="1"/>
    <col min="5886" max="5886" width="5.6640625" style="6" bestFit="1" customWidth="1"/>
    <col min="5887" max="5887" width="5.88671875" style="6" bestFit="1" customWidth="1"/>
    <col min="5888" max="5888" width="5" style="6" bestFit="1" customWidth="1"/>
    <col min="5889" max="5890" width="5.33203125" style="6" bestFit="1" customWidth="1"/>
    <col min="5891" max="5891" width="4.44140625" style="6" bestFit="1" customWidth="1"/>
    <col min="5892" max="5892" width="5.33203125" style="6" bestFit="1" customWidth="1"/>
    <col min="5893" max="5893" width="4.88671875" style="6" bestFit="1" customWidth="1"/>
    <col min="5894" max="5894" width="5.6640625" style="6" bestFit="1" customWidth="1"/>
    <col min="5895" max="5895" width="5.6640625" style="6" customWidth="1"/>
    <col min="5896" max="5896" width="12.88671875" style="6" bestFit="1" customWidth="1"/>
    <col min="5897" max="5897" width="5.44140625" style="6" bestFit="1" customWidth="1"/>
    <col min="5898" max="5903" width="5.44140625" style="6" customWidth="1"/>
    <col min="5904" max="5904" width="6" style="6" bestFit="1" customWidth="1"/>
    <col min="5905" max="5905" width="6.88671875" style="6" bestFit="1" customWidth="1"/>
    <col min="5906" max="5906" width="6" style="6" bestFit="1" customWidth="1"/>
    <col min="5907" max="5908" width="5.33203125" style="6" bestFit="1" customWidth="1"/>
    <col min="5909" max="5909" width="4.6640625" style="6" bestFit="1" customWidth="1"/>
    <col min="5910" max="5910" width="4.44140625" style="6" bestFit="1" customWidth="1"/>
    <col min="5911" max="5912" width="5.33203125" style="6" bestFit="1" customWidth="1"/>
    <col min="5913" max="5940" width="5.33203125" style="6" customWidth="1"/>
    <col min="5941" max="5945" width="5.33203125" style="6" bestFit="1" customWidth="1"/>
    <col min="5946" max="5946" width="5.5546875" style="6" bestFit="1" customWidth="1"/>
    <col min="5947" max="5948" width="5.33203125" style="6" bestFit="1" customWidth="1"/>
    <col min="5949" max="5949" width="5.5546875" style="6" bestFit="1" customWidth="1"/>
    <col min="5950" max="5950" width="6.88671875" style="6" bestFit="1" customWidth="1"/>
    <col min="5951" max="5951" width="6.88671875" style="6" customWidth="1"/>
    <col min="5952" max="5952" width="12.88671875" style="6" bestFit="1" customWidth="1"/>
    <col min="5953" max="5954" width="6.88671875" style="6" bestFit="1" customWidth="1"/>
    <col min="5955" max="5963" width="5.33203125" style="6" bestFit="1" customWidth="1"/>
    <col min="5964" max="5964" width="4.44140625" style="6" bestFit="1" customWidth="1"/>
    <col min="5965" max="5970" width="5.33203125" style="6" bestFit="1" customWidth="1"/>
    <col min="5971" max="5971" width="4.44140625" style="6" bestFit="1" customWidth="1"/>
    <col min="5972" max="5972" width="5.33203125" style="6" bestFit="1" customWidth="1"/>
    <col min="5973" max="5973" width="5.88671875" style="6" bestFit="1" customWidth="1"/>
    <col min="5974" max="5974" width="5.88671875" style="6" customWidth="1"/>
    <col min="5975" max="5975" width="12.88671875" style="6" bestFit="1" customWidth="1"/>
    <col min="5976" max="5976" width="7.6640625" style="6" bestFit="1" customWidth="1"/>
    <col min="5977" max="5981" width="5.33203125" style="6" bestFit="1" customWidth="1"/>
    <col min="5982" max="5982" width="4.5546875" style="6" bestFit="1" customWidth="1"/>
    <col min="5983" max="5985" width="5.33203125" style="6" bestFit="1" customWidth="1"/>
    <col min="5986" max="5996" width="5.44140625" style="6" bestFit="1" customWidth="1"/>
    <col min="5997" max="6137" width="11.44140625" style="6"/>
    <col min="6138" max="6138" width="12.88671875" style="6" bestFit="1" customWidth="1"/>
    <col min="6139" max="6139" width="13.5546875" style="6" customWidth="1"/>
    <col min="6140" max="6140" width="29" style="6" bestFit="1" customWidth="1"/>
    <col min="6141" max="6141" width="16.6640625" style="6" bestFit="1" customWidth="1"/>
    <col min="6142" max="6142" width="5.6640625" style="6" bestFit="1" customWidth="1"/>
    <col min="6143" max="6143" width="5.88671875" style="6" bestFit="1" customWidth="1"/>
    <col min="6144" max="6144" width="5" style="6" bestFit="1" customWidth="1"/>
    <col min="6145" max="6146" width="5.33203125" style="6" bestFit="1" customWidth="1"/>
    <col min="6147" max="6147" width="4.44140625" style="6" bestFit="1" customWidth="1"/>
    <col min="6148" max="6148" width="5.33203125" style="6" bestFit="1" customWidth="1"/>
    <col min="6149" max="6149" width="4.88671875" style="6" bestFit="1" customWidth="1"/>
    <col min="6150" max="6150" width="5.6640625" style="6" bestFit="1" customWidth="1"/>
    <col min="6151" max="6151" width="5.6640625" style="6" customWidth="1"/>
    <col min="6152" max="6152" width="12.88671875" style="6" bestFit="1" customWidth="1"/>
    <col min="6153" max="6153" width="5.44140625" style="6" bestFit="1" customWidth="1"/>
    <col min="6154" max="6159" width="5.44140625" style="6" customWidth="1"/>
    <col min="6160" max="6160" width="6" style="6" bestFit="1" customWidth="1"/>
    <col min="6161" max="6161" width="6.88671875" style="6" bestFit="1" customWidth="1"/>
    <col min="6162" max="6162" width="6" style="6" bestFit="1" customWidth="1"/>
    <col min="6163" max="6164" width="5.33203125" style="6" bestFit="1" customWidth="1"/>
    <col min="6165" max="6165" width="4.6640625" style="6" bestFit="1" customWidth="1"/>
    <col min="6166" max="6166" width="4.44140625" style="6" bestFit="1" customWidth="1"/>
    <col min="6167" max="6168" width="5.33203125" style="6" bestFit="1" customWidth="1"/>
    <col min="6169" max="6196" width="5.33203125" style="6" customWidth="1"/>
    <col min="6197" max="6201" width="5.33203125" style="6" bestFit="1" customWidth="1"/>
    <col min="6202" max="6202" width="5.5546875" style="6" bestFit="1" customWidth="1"/>
    <col min="6203" max="6204" width="5.33203125" style="6" bestFit="1" customWidth="1"/>
    <col min="6205" max="6205" width="5.5546875" style="6" bestFit="1" customWidth="1"/>
    <col min="6206" max="6206" width="6.88671875" style="6" bestFit="1" customWidth="1"/>
    <col min="6207" max="6207" width="6.88671875" style="6" customWidth="1"/>
    <col min="6208" max="6208" width="12.88671875" style="6" bestFit="1" customWidth="1"/>
    <col min="6209" max="6210" width="6.88671875" style="6" bestFit="1" customWidth="1"/>
    <col min="6211" max="6219" width="5.33203125" style="6" bestFit="1" customWidth="1"/>
    <col min="6220" max="6220" width="4.44140625" style="6" bestFit="1" customWidth="1"/>
    <col min="6221" max="6226" width="5.33203125" style="6" bestFit="1" customWidth="1"/>
    <col min="6227" max="6227" width="4.44140625" style="6" bestFit="1" customWidth="1"/>
    <col min="6228" max="6228" width="5.33203125" style="6" bestFit="1" customWidth="1"/>
    <col min="6229" max="6229" width="5.88671875" style="6" bestFit="1" customWidth="1"/>
    <col min="6230" max="6230" width="5.88671875" style="6" customWidth="1"/>
    <col min="6231" max="6231" width="12.88671875" style="6" bestFit="1" customWidth="1"/>
    <col min="6232" max="6232" width="7.6640625" style="6" bestFit="1" customWidth="1"/>
    <col min="6233" max="6237" width="5.33203125" style="6" bestFit="1" customWidth="1"/>
    <col min="6238" max="6238" width="4.5546875" style="6" bestFit="1" customWidth="1"/>
    <col min="6239" max="6241" width="5.33203125" style="6" bestFit="1" customWidth="1"/>
    <col min="6242" max="6252" width="5.44140625" style="6" bestFit="1" customWidth="1"/>
    <col min="6253" max="6393" width="11.44140625" style="6"/>
    <col min="6394" max="6394" width="12.88671875" style="6" bestFit="1" customWidth="1"/>
    <col min="6395" max="6395" width="13.5546875" style="6" customWidth="1"/>
    <col min="6396" max="6396" width="29" style="6" bestFit="1" customWidth="1"/>
    <col min="6397" max="6397" width="16.6640625" style="6" bestFit="1" customWidth="1"/>
    <col min="6398" max="6398" width="5.6640625" style="6" bestFit="1" customWidth="1"/>
    <col min="6399" max="6399" width="5.88671875" style="6" bestFit="1" customWidth="1"/>
    <col min="6400" max="6400" width="5" style="6" bestFit="1" customWidth="1"/>
    <col min="6401" max="6402" width="5.33203125" style="6" bestFit="1" customWidth="1"/>
    <col min="6403" max="6403" width="4.44140625" style="6" bestFit="1" customWidth="1"/>
    <col min="6404" max="6404" width="5.33203125" style="6" bestFit="1" customWidth="1"/>
    <col min="6405" max="6405" width="4.88671875" style="6" bestFit="1" customWidth="1"/>
    <col min="6406" max="6406" width="5.6640625" style="6" bestFit="1" customWidth="1"/>
    <col min="6407" max="6407" width="5.6640625" style="6" customWidth="1"/>
    <col min="6408" max="6408" width="12.88671875" style="6" bestFit="1" customWidth="1"/>
    <col min="6409" max="6409" width="5.44140625" style="6" bestFit="1" customWidth="1"/>
    <col min="6410" max="6415" width="5.44140625" style="6" customWidth="1"/>
    <col min="6416" max="6416" width="6" style="6" bestFit="1" customWidth="1"/>
    <col min="6417" max="6417" width="6.88671875" style="6" bestFit="1" customWidth="1"/>
    <col min="6418" max="6418" width="6" style="6" bestFit="1" customWidth="1"/>
    <col min="6419" max="6420" width="5.33203125" style="6" bestFit="1" customWidth="1"/>
    <col min="6421" max="6421" width="4.6640625" style="6" bestFit="1" customWidth="1"/>
    <col min="6422" max="6422" width="4.44140625" style="6" bestFit="1" customWidth="1"/>
    <col min="6423" max="6424" width="5.33203125" style="6" bestFit="1" customWidth="1"/>
    <col min="6425" max="6452" width="5.33203125" style="6" customWidth="1"/>
    <col min="6453" max="6457" width="5.33203125" style="6" bestFit="1" customWidth="1"/>
    <col min="6458" max="6458" width="5.5546875" style="6" bestFit="1" customWidth="1"/>
    <col min="6459" max="6460" width="5.33203125" style="6" bestFit="1" customWidth="1"/>
    <col min="6461" max="6461" width="5.5546875" style="6" bestFit="1" customWidth="1"/>
    <col min="6462" max="6462" width="6.88671875" style="6" bestFit="1" customWidth="1"/>
    <col min="6463" max="6463" width="6.88671875" style="6" customWidth="1"/>
    <col min="6464" max="6464" width="12.88671875" style="6" bestFit="1" customWidth="1"/>
    <col min="6465" max="6466" width="6.88671875" style="6" bestFit="1" customWidth="1"/>
    <col min="6467" max="6475" width="5.33203125" style="6" bestFit="1" customWidth="1"/>
    <col min="6476" max="6476" width="4.44140625" style="6" bestFit="1" customWidth="1"/>
    <col min="6477" max="6482" width="5.33203125" style="6" bestFit="1" customWidth="1"/>
    <col min="6483" max="6483" width="4.44140625" style="6" bestFit="1" customWidth="1"/>
    <col min="6484" max="6484" width="5.33203125" style="6" bestFit="1" customWidth="1"/>
    <col min="6485" max="6485" width="5.88671875" style="6" bestFit="1" customWidth="1"/>
    <col min="6486" max="6486" width="5.88671875" style="6" customWidth="1"/>
    <col min="6487" max="6487" width="12.88671875" style="6" bestFit="1" customWidth="1"/>
    <col min="6488" max="6488" width="7.6640625" style="6" bestFit="1" customWidth="1"/>
    <col min="6489" max="6493" width="5.33203125" style="6" bestFit="1" customWidth="1"/>
    <col min="6494" max="6494" width="4.5546875" style="6" bestFit="1" customWidth="1"/>
    <col min="6495" max="6497" width="5.33203125" style="6" bestFit="1" customWidth="1"/>
    <col min="6498" max="6508" width="5.44140625" style="6" bestFit="1" customWidth="1"/>
    <col min="6509" max="6649" width="11.44140625" style="6"/>
    <col min="6650" max="6650" width="12.88671875" style="6" bestFit="1" customWidth="1"/>
    <col min="6651" max="6651" width="13.5546875" style="6" customWidth="1"/>
    <col min="6652" max="6652" width="29" style="6" bestFit="1" customWidth="1"/>
    <col min="6653" max="6653" width="16.6640625" style="6" bestFit="1" customWidth="1"/>
    <col min="6654" max="6654" width="5.6640625" style="6" bestFit="1" customWidth="1"/>
    <col min="6655" max="6655" width="5.88671875" style="6" bestFit="1" customWidth="1"/>
    <col min="6656" max="6656" width="5" style="6" bestFit="1" customWidth="1"/>
    <col min="6657" max="6658" width="5.33203125" style="6" bestFit="1" customWidth="1"/>
    <col min="6659" max="6659" width="4.44140625" style="6" bestFit="1" customWidth="1"/>
    <col min="6660" max="6660" width="5.33203125" style="6" bestFit="1" customWidth="1"/>
    <col min="6661" max="6661" width="4.88671875" style="6" bestFit="1" customWidth="1"/>
    <col min="6662" max="6662" width="5.6640625" style="6" bestFit="1" customWidth="1"/>
    <col min="6663" max="6663" width="5.6640625" style="6" customWidth="1"/>
    <col min="6664" max="6664" width="12.88671875" style="6" bestFit="1" customWidth="1"/>
    <col min="6665" max="6665" width="5.44140625" style="6" bestFit="1" customWidth="1"/>
    <col min="6666" max="6671" width="5.44140625" style="6" customWidth="1"/>
    <col min="6672" max="6672" width="6" style="6" bestFit="1" customWidth="1"/>
    <col min="6673" max="6673" width="6.88671875" style="6" bestFit="1" customWidth="1"/>
    <col min="6674" max="6674" width="6" style="6" bestFit="1" customWidth="1"/>
    <col min="6675" max="6676" width="5.33203125" style="6" bestFit="1" customWidth="1"/>
    <col min="6677" max="6677" width="4.6640625" style="6" bestFit="1" customWidth="1"/>
    <col min="6678" max="6678" width="4.44140625" style="6" bestFit="1" customWidth="1"/>
    <col min="6679" max="6680" width="5.33203125" style="6" bestFit="1" customWidth="1"/>
    <col min="6681" max="6708" width="5.33203125" style="6" customWidth="1"/>
    <col min="6709" max="6713" width="5.33203125" style="6" bestFit="1" customWidth="1"/>
    <col min="6714" max="6714" width="5.5546875" style="6" bestFit="1" customWidth="1"/>
    <col min="6715" max="6716" width="5.33203125" style="6" bestFit="1" customWidth="1"/>
    <col min="6717" max="6717" width="5.5546875" style="6" bestFit="1" customWidth="1"/>
    <col min="6718" max="6718" width="6.88671875" style="6" bestFit="1" customWidth="1"/>
    <col min="6719" max="6719" width="6.88671875" style="6" customWidth="1"/>
    <col min="6720" max="6720" width="12.88671875" style="6" bestFit="1" customWidth="1"/>
    <col min="6721" max="6722" width="6.88671875" style="6" bestFit="1" customWidth="1"/>
    <col min="6723" max="6731" width="5.33203125" style="6" bestFit="1" customWidth="1"/>
    <col min="6732" max="6732" width="4.44140625" style="6" bestFit="1" customWidth="1"/>
    <col min="6733" max="6738" width="5.33203125" style="6" bestFit="1" customWidth="1"/>
    <col min="6739" max="6739" width="4.44140625" style="6" bestFit="1" customWidth="1"/>
    <col min="6740" max="6740" width="5.33203125" style="6" bestFit="1" customWidth="1"/>
    <col min="6741" max="6741" width="5.88671875" style="6" bestFit="1" customWidth="1"/>
    <col min="6742" max="6742" width="5.88671875" style="6" customWidth="1"/>
    <col min="6743" max="6743" width="12.88671875" style="6" bestFit="1" customWidth="1"/>
    <col min="6744" max="6744" width="7.6640625" style="6" bestFit="1" customWidth="1"/>
    <col min="6745" max="6749" width="5.33203125" style="6" bestFit="1" customWidth="1"/>
    <col min="6750" max="6750" width="4.5546875" style="6" bestFit="1" customWidth="1"/>
    <col min="6751" max="6753" width="5.33203125" style="6" bestFit="1" customWidth="1"/>
    <col min="6754" max="6764" width="5.44140625" style="6" bestFit="1" customWidth="1"/>
    <col min="6765" max="6905" width="11.44140625" style="6"/>
    <col min="6906" max="6906" width="12.88671875" style="6" bestFit="1" customWidth="1"/>
    <col min="6907" max="6907" width="13.5546875" style="6" customWidth="1"/>
    <col min="6908" max="6908" width="29" style="6" bestFit="1" customWidth="1"/>
    <col min="6909" max="6909" width="16.6640625" style="6" bestFit="1" customWidth="1"/>
    <col min="6910" max="6910" width="5.6640625" style="6" bestFit="1" customWidth="1"/>
    <col min="6911" max="6911" width="5.88671875" style="6" bestFit="1" customWidth="1"/>
    <col min="6912" max="6912" width="5" style="6" bestFit="1" customWidth="1"/>
    <col min="6913" max="6914" width="5.33203125" style="6" bestFit="1" customWidth="1"/>
    <col min="6915" max="6915" width="4.44140625" style="6" bestFit="1" customWidth="1"/>
    <col min="6916" max="6916" width="5.33203125" style="6" bestFit="1" customWidth="1"/>
    <col min="6917" max="6917" width="4.88671875" style="6" bestFit="1" customWidth="1"/>
    <col min="6918" max="6918" width="5.6640625" style="6" bestFit="1" customWidth="1"/>
    <col min="6919" max="6919" width="5.6640625" style="6" customWidth="1"/>
    <col min="6920" max="6920" width="12.88671875" style="6" bestFit="1" customWidth="1"/>
    <col min="6921" max="6921" width="5.44140625" style="6" bestFit="1" customWidth="1"/>
    <col min="6922" max="6927" width="5.44140625" style="6" customWidth="1"/>
    <col min="6928" max="6928" width="6" style="6" bestFit="1" customWidth="1"/>
    <col min="6929" max="6929" width="6.88671875" style="6" bestFit="1" customWidth="1"/>
    <col min="6930" max="6930" width="6" style="6" bestFit="1" customWidth="1"/>
    <col min="6931" max="6932" width="5.33203125" style="6" bestFit="1" customWidth="1"/>
    <col min="6933" max="6933" width="4.6640625" style="6" bestFit="1" customWidth="1"/>
    <col min="6934" max="6934" width="4.44140625" style="6" bestFit="1" customWidth="1"/>
    <col min="6935" max="6936" width="5.33203125" style="6" bestFit="1" customWidth="1"/>
    <col min="6937" max="6964" width="5.33203125" style="6" customWidth="1"/>
    <col min="6965" max="6969" width="5.33203125" style="6" bestFit="1" customWidth="1"/>
    <col min="6970" max="6970" width="5.5546875" style="6" bestFit="1" customWidth="1"/>
    <col min="6971" max="6972" width="5.33203125" style="6" bestFit="1" customWidth="1"/>
    <col min="6973" max="6973" width="5.5546875" style="6" bestFit="1" customWidth="1"/>
    <col min="6974" max="6974" width="6.88671875" style="6" bestFit="1" customWidth="1"/>
    <col min="6975" max="6975" width="6.88671875" style="6" customWidth="1"/>
    <col min="6976" max="6976" width="12.88671875" style="6" bestFit="1" customWidth="1"/>
    <col min="6977" max="6978" width="6.88671875" style="6" bestFit="1" customWidth="1"/>
    <col min="6979" max="6987" width="5.33203125" style="6" bestFit="1" customWidth="1"/>
    <col min="6988" max="6988" width="4.44140625" style="6" bestFit="1" customWidth="1"/>
    <col min="6989" max="6994" width="5.33203125" style="6" bestFit="1" customWidth="1"/>
    <col min="6995" max="6995" width="4.44140625" style="6" bestFit="1" customWidth="1"/>
    <col min="6996" max="6996" width="5.33203125" style="6" bestFit="1" customWidth="1"/>
    <col min="6997" max="6997" width="5.88671875" style="6" bestFit="1" customWidth="1"/>
    <col min="6998" max="6998" width="5.88671875" style="6" customWidth="1"/>
    <col min="6999" max="6999" width="12.88671875" style="6" bestFit="1" customWidth="1"/>
    <col min="7000" max="7000" width="7.6640625" style="6" bestFit="1" customWidth="1"/>
    <col min="7001" max="7005" width="5.33203125" style="6" bestFit="1" customWidth="1"/>
    <col min="7006" max="7006" width="4.5546875" style="6" bestFit="1" customWidth="1"/>
    <col min="7007" max="7009" width="5.33203125" style="6" bestFit="1" customWidth="1"/>
    <col min="7010" max="7020" width="5.44140625" style="6" bestFit="1" customWidth="1"/>
    <col min="7021" max="7161" width="11.44140625" style="6"/>
    <col min="7162" max="7162" width="12.88671875" style="6" bestFit="1" customWidth="1"/>
    <col min="7163" max="7163" width="13.5546875" style="6" customWidth="1"/>
    <col min="7164" max="7164" width="29" style="6" bestFit="1" customWidth="1"/>
    <col min="7165" max="7165" width="16.6640625" style="6" bestFit="1" customWidth="1"/>
    <col min="7166" max="7166" width="5.6640625" style="6" bestFit="1" customWidth="1"/>
    <col min="7167" max="7167" width="5.88671875" style="6" bestFit="1" customWidth="1"/>
    <col min="7168" max="7168" width="5" style="6" bestFit="1" customWidth="1"/>
    <col min="7169" max="7170" width="5.33203125" style="6" bestFit="1" customWidth="1"/>
    <col min="7171" max="7171" width="4.44140625" style="6" bestFit="1" customWidth="1"/>
    <col min="7172" max="7172" width="5.33203125" style="6" bestFit="1" customWidth="1"/>
    <col min="7173" max="7173" width="4.88671875" style="6" bestFit="1" customWidth="1"/>
    <col min="7174" max="7174" width="5.6640625" style="6" bestFit="1" customWidth="1"/>
    <col min="7175" max="7175" width="5.6640625" style="6" customWidth="1"/>
    <col min="7176" max="7176" width="12.88671875" style="6" bestFit="1" customWidth="1"/>
    <col min="7177" max="7177" width="5.44140625" style="6" bestFit="1" customWidth="1"/>
    <col min="7178" max="7183" width="5.44140625" style="6" customWidth="1"/>
    <col min="7184" max="7184" width="6" style="6" bestFit="1" customWidth="1"/>
    <col min="7185" max="7185" width="6.88671875" style="6" bestFit="1" customWidth="1"/>
    <col min="7186" max="7186" width="6" style="6" bestFit="1" customWidth="1"/>
    <col min="7187" max="7188" width="5.33203125" style="6" bestFit="1" customWidth="1"/>
    <col min="7189" max="7189" width="4.6640625" style="6" bestFit="1" customWidth="1"/>
    <col min="7190" max="7190" width="4.44140625" style="6" bestFit="1" customWidth="1"/>
    <col min="7191" max="7192" width="5.33203125" style="6" bestFit="1" customWidth="1"/>
    <col min="7193" max="7220" width="5.33203125" style="6" customWidth="1"/>
    <col min="7221" max="7225" width="5.33203125" style="6" bestFit="1" customWidth="1"/>
    <col min="7226" max="7226" width="5.5546875" style="6" bestFit="1" customWidth="1"/>
    <col min="7227" max="7228" width="5.33203125" style="6" bestFit="1" customWidth="1"/>
    <col min="7229" max="7229" width="5.5546875" style="6" bestFit="1" customWidth="1"/>
    <col min="7230" max="7230" width="6.88671875" style="6" bestFit="1" customWidth="1"/>
    <col min="7231" max="7231" width="6.88671875" style="6" customWidth="1"/>
    <col min="7232" max="7232" width="12.88671875" style="6" bestFit="1" customWidth="1"/>
    <col min="7233" max="7234" width="6.88671875" style="6" bestFit="1" customWidth="1"/>
    <col min="7235" max="7243" width="5.33203125" style="6" bestFit="1" customWidth="1"/>
    <col min="7244" max="7244" width="4.44140625" style="6" bestFit="1" customWidth="1"/>
    <col min="7245" max="7250" width="5.33203125" style="6" bestFit="1" customWidth="1"/>
    <col min="7251" max="7251" width="4.44140625" style="6" bestFit="1" customWidth="1"/>
    <col min="7252" max="7252" width="5.33203125" style="6" bestFit="1" customWidth="1"/>
    <col min="7253" max="7253" width="5.88671875" style="6" bestFit="1" customWidth="1"/>
    <col min="7254" max="7254" width="5.88671875" style="6" customWidth="1"/>
    <col min="7255" max="7255" width="12.88671875" style="6" bestFit="1" customWidth="1"/>
    <col min="7256" max="7256" width="7.6640625" style="6" bestFit="1" customWidth="1"/>
    <col min="7257" max="7261" width="5.33203125" style="6" bestFit="1" customWidth="1"/>
    <col min="7262" max="7262" width="4.5546875" style="6" bestFit="1" customWidth="1"/>
    <col min="7263" max="7265" width="5.33203125" style="6" bestFit="1" customWidth="1"/>
    <col min="7266" max="7276" width="5.44140625" style="6" bestFit="1" customWidth="1"/>
    <col min="7277" max="7417" width="11.44140625" style="6"/>
    <col min="7418" max="7418" width="12.88671875" style="6" bestFit="1" customWidth="1"/>
    <col min="7419" max="7419" width="13.5546875" style="6" customWidth="1"/>
    <col min="7420" max="7420" width="29" style="6" bestFit="1" customWidth="1"/>
    <col min="7421" max="7421" width="16.6640625" style="6" bestFit="1" customWidth="1"/>
    <col min="7422" max="7422" width="5.6640625" style="6" bestFit="1" customWidth="1"/>
    <col min="7423" max="7423" width="5.88671875" style="6" bestFit="1" customWidth="1"/>
    <col min="7424" max="7424" width="5" style="6" bestFit="1" customWidth="1"/>
    <col min="7425" max="7426" width="5.33203125" style="6" bestFit="1" customWidth="1"/>
    <col min="7427" max="7427" width="4.44140625" style="6" bestFit="1" customWidth="1"/>
    <col min="7428" max="7428" width="5.33203125" style="6" bestFit="1" customWidth="1"/>
    <col min="7429" max="7429" width="4.88671875" style="6" bestFit="1" customWidth="1"/>
    <col min="7430" max="7430" width="5.6640625" style="6" bestFit="1" customWidth="1"/>
    <col min="7431" max="7431" width="5.6640625" style="6" customWidth="1"/>
    <col min="7432" max="7432" width="12.88671875" style="6" bestFit="1" customWidth="1"/>
    <col min="7433" max="7433" width="5.44140625" style="6" bestFit="1" customWidth="1"/>
    <col min="7434" max="7439" width="5.44140625" style="6" customWidth="1"/>
    <col min="7440" max="7440" width="6" style="6" bestFit="1" customWidth="1"/>
    <col min="7441" max="7441" width="6.88671875" style="6" bestFit="1" customWidth="1"/>
    <col min="7442" max="7442" width="6" style="6" bestFit="1" customWidth="1"/>
    <col min="7443" max="7444" width="5.33203125" style="6" bestFit="1" customWidth="1"/>
    <col min="7445" max="7445" width="4.6640625" style="6" bestFit="1" customWidth="1"/>
    <col min="7446" max="7446" width="4.44140625" style="6" bestFit="1" customWidth="1"/>
    <col min="7447" max="7448" width="5.33203125" style="6" bestFit="1" customWidth="1"/>
    <col min="7449" max="7476" width="5.33203125" style="6" customWidth="1"/>
    <col min="7477" max="7481" width="5.33203125" style="6" bestFit="1" customWidth="1"/>
    <col min="7482" max="7482" width="5.5546875" style="6" bestFit="1" customWidth="1"/>
    <col min="7483" max="7484" width="5.33203125" style="6" bestFit="1" customWidth="1"/>
    <col min="7485" max="7485" width="5.5546875" style="6" bestFit="1" customWidth="1"/>
    <col min="7486" max="7486" width="6.88671875" style="6" bestFit="1" customWidth="1"/>
    <col min="7487" max="7487" width="6.88671875" style="6" customWidth="1"/>
    <col min="7488" max="7488" width="12.88671875" style="6" bestFit="1" customWidth="1"/>
    <col min="7489" max="7490" width="6.88671875" style="6" bestFit="1" customWidth="1"/>
    <col min="7491" max="7499" width="5.33203125" style="6" bestFit="1" customWidth="1"/>
    <col min="7500" max="7500" width="4.44140625" style="6" bestFit="1" customWidth="1"/>
    <col min="7501" max="7506" width="5.33203125" style="6" bestFit="1" customWidth="1"/>
    <col min="7507" max="7507" width="4.44140625" style="6" bestFit="1" customWidth="1"/>
    <col min="7508" max="7508" width="5.33203125" style="6" bestFit="1" customWidth="1"/>
    <col min="7509" max="7509" width="5.88671875" style="6" bestFit="1" customWidth="1"/>
    <col min="7510" max="7510" width="5.88671875" style="6" customWidth="1"/>
    <col min="7511" max="7511" width="12.88671875" style="6" bestFit="1" customWidth="1"/>
    <col min="7512" max="7512" width="7.6640625" style="6" bestFit="1" customWidth="1"/>
    <col min="7513" max="7517" width="5.33203125" style="6" bestFit="1" customWidth="1"/>
    <col min="7518" max="7518" width="4.5546875" style="6" bestFit="1" customWidth="1"/>
    <col min="7519" max="7521" width="5.33203125" style="6" bestFit="1" customWidth="1"/>
    <col min="7522" max="7532" width="5.44140625" style="6" bestFit="1" customWidth="1"/>
    <col min="7533" max="7673" width="11.44140625" style="6"/>
    <col min="7674" max="7674" width="12.88671875" style="6" bestFit="1" customWidth="1"/>
    <col min="7675" max="7675" width="13.5546875" style="6" customWidth="1"/>
    <col min="7676" max="7676" width="29" style="6" bestFit="1" customWidth="1"/>
    <col min="7677" max="7677" width="16.6640625" style="6" bestFit="1" customWidth="1"/>
    <col min="7678" max="7678" width="5.6640625" style="6" bestFit="1" customWidth="1"/>
    <col min="7679" max="7679" width="5.88671875" style="6" bestFit="1" customWidth="1"/>
    <col min="7680" max="7680" width="5" style="6" bestFit="1" customWidth="1"/>
    <col min="7681" max="7682" width="5.33203125" style="6" bestFit="1" customWidth="1"/>
    <col min="7683" max="7683" width="4.44140625" style="6" bestFit="1" customWidth="1"/>
    <col min="7684" max="7684" width="5.33203125" style="6" bestFit="1" customWidth="1"/>
    <col min="7685" max="7685" width="4.88671875" style="6" bestFit="1" customWidth="1"/>
    <col min="7686" max="7686" width="5.6640625" style="6" bestFit="1" customWidth="1"/>
    <col min="7687" max="7687" width="5.6640625" style="6" customWidth="1"/>
    <col min="7688" max="7688" width="12.88671875" style="6" bestFit="1" customWidth="1"/>
    <col min="7689" max="7689" width="5.44140625" style="6" bestFit="1" customWidth="1"/>
    <col min="7690" max="7695" width="5.44140625" style="6" customWidth="1"/>
    <col min="7696" max="7696" width="6" style="6" bestFit="1" customWidth="1"/>
    <col min="7697" max="7697" width="6.88671875" style="6" bestFit="1" customWidth="1"/>
    <col min="7698" max="7698" width="6" style="6" bestFit="1" customWidth="1"/>
    <col min="7699" max="7700" width="5.33203125" style="6" bestFit="1" customWidth="1"/>
    <col min="7701" max="7701" width="4.6640625" style="6" bestFit="1" customWidth="1"/>
    <col min="7702" max="7702" width="4.44140625" style="6" bestFit="1" customWidth="1"/>
    <col min="7703" max="7704" width="5.33203125" style="6" bestFit="1" customWidth="1"/>
    <col min="7705" max="7732" width="5.33203125" style="6" customWidth="1"/>
    <col min="7733" max="7737" width="5.33203125" style="6" bestFit="1" customWidth="1"/>
    <col min="7738" max="7738" width="5.5546875" style="6" bestFit="1" customWidth="1"/>
    <col min="7739" max="7740" width="5.33203125" style="6" bestFit="1" customWidth="1"/>
    <col min="7741" max="7741" width="5.5546875" style="6" bestFit="1" customWidth="1"/>
    <col min="7742" max="7742" width="6.88671875" style="6" bestFit="1" customWidth="1"/>
    <col min="7743" max="7743" width="6.88671875" style="6" customWidth="1"/>
    <col min="7744" max="7744" width="12.88671875" style="6" bestFit="1" customWidth="1"/>
    <col min="7745" max="7746" width="6.88671875" style="6" bestFit="1" customWidth="1"/>
    <col min="7747" max="7755" width="5.33203125" style="6" bestFit="1" customWidth="1"/>
    <col min="7756" max="7756" width="4.44140625" style="6" bestFit="1" customWidth="1"/>
    <col min="7757" max="7762" width="5.33203125" style="6" bestFit="1" customWidth="1"/>
    <col min="7763" max="7763" width="4.44140625" style="6" bestFit="1" customWidth="1"/>
    <col min="7764" max="7764" width="5.33203125" style="6" bestFit="1" customWidth="1"/>
    <col min="7765" max="7765" width="5.88671875" style="6" bestFit="1" customWidth="1"/>
    <col min="7766" max="7766" width="5.88671875" style="6" customWidth="1"/>
    <col min="7767" max="7767" width="12.88671875" style="6" bestFit="1" customWidth="1"/>
    <col min="7768" max="7768" width="7.6640625" style="6" bestFit="1" customWidth="1"/>
    <col min="7769" max="7773" width="5.33203125" style="6" bestFit="1" customWidth="1"/>
    <col min="7774" max="7774" width="4.5546875" style="6" bestFit="1" customWidth="1"/>
    <col min="7775" max="7777" width="5.33203125" style="6" bestFit="1" customWidth="1"/>
    <col min="7778" max="7788" width="5.44140625" style="6" bestFit="1" customWidth="1"/>
    <col min="7789" max="7929" width="11.44140625" style="6"/>
    <col min="7930" max="7930" width="12.88671875" style="6" bestFit="1" customWidth="1"/>
    <col min="7931" max="7931" width="13.5546875" style="6" customWidth="1"/>
    <col min="7932" max="7932" width="29" style="6" bestFit="1" customWidth="1"/>
    <col min="7933" max="7933" width="16.6640625" style="6" bestFit="1" customWidth="1"/>
    <col min="7934" max="7934" width="5.6640625" style="6" bestFit="1" customWidth="1"/>
    <col min="7935" max="7935" width="5.88671875" style="6" bestFit="1" customWidth="1"/>
    <col min="7936" max="7936" width="5" style="6" bestFit="1" customWidth="1"/>
    <col min="7937" max="7938" width="5.33203125" style="6" bestFit="1" customWidth="1"/>
    <col min="7939" max="7939" width="4.44140625" style="6" bestFit="1" customWidth="1"/>
    <col min="7940" max="7940" width="5.33203125" style="6" bestFit="1" customWidth="1"/>
    <col min="7941" max="7941" width="4.88671875" style="6" bestFit="1" customWidth="1"/>
    <col min="7942" max="7942" width="5.6640625" style="6" bestFit="1" customWidth="1"/>
    <col min="7943" max="7943" width="5.6640625" style="6" customWidth="1"/>
    <col min="7944" max="7944" width="12.88671875" style="6" bestFit="1" customWidth="1"/>
    <col min="7945" max="7945" width="5.44140625" style="6" bestFit="1" customWidth="1"/>
    <col min="7946" max="7951" width="5.44140625" style="6" customWidth="1"/>
    <col min="7952" max="7952" width="6" style="6" bestFit="1" customWidth="1"/>
    <col min="7953" max="7953" width="6.88671875" style="6" bestFit="1" customWidth="1"/>
    <col min="7954" max="7954" width="6" style="6" bestFit="1" customWidth="1"/>
    <col min="7955" max="7956" width="5.33203125" style="6" bestFit="1" customWidth="1"/>
    <col min="7957" max="7957" width="4.6640625" style="6" bestFit="1" customWidth="1"/>
    <col min="7958" max="7958" width="4.44140625" style="6" bestFit="1" customWidth="1"/>
    <col min="7959" max="7960" width="5.33203125" style="6" bestFit="1" customWidth="1"/>
    <col min="7961" max="7988" width="5.33203125" style="6" customWidth="1"/>
    <col min="7989" max="7993" width="5.33203125" style="6" bestFit="1" customWidth="1"/>
    <col min="7994" max="7994" width="5.5546875" style="6" bestFit="1" customWidth="1"/>
    <col min="7995" max="7996" width="5.33203125" style="6" bestFit="1" customWidth="1"/>
    <col min="7997" max="7997" width="5.5546875" style="6" bestFit="1" customWidth="1"/>
    <col min="7998" max="7998" width="6.88671875" style="6" bestFit="1" customWidth="1"/>
    <col min="7999" max="7999" width="6.88671875" style="6" customWidth="1"/>
    <col min="8000" max="8000" width="12.88671875" style="6" bestFit="1" customWidth="1"/>
    <col min="8001" max="8002" width="6.88671875" style="6" bestFit="1" customWidth="1"/>
    <col min="8003" max="8011" width="5.33203125" style="6" bestFit="1" customWidth="1"/>
    <col min="8012" max="8012" width="4.44140625" style="6" bestFit="1" customWidth="1"/>
    <col min="8013" max="8018" width="5.33203125" style="6" bestFit="1" customWidth="1"/>
    <col min="8019" max="8019" width="4.44140625" style="6" bestFit="1" customWidth="1"/>
    <col min="8020" max="8020" width="5.33203125" style="6" bestFit="1" customWidth="1"/>
    <col min="8021" max="8021" width="5.88671875" style="6" bestFit="1" customWidth="1"/>
    <col min="8022" max="8022" width="5.88671875" style="6" customWidth="1"/>
    <col min="8023" max="8023" width="12.88671875" style="6" bestFit="1" customWidth="1"/>
    <col min="8024" max="8024" width="7.6640625" style="6" bestFit="1" customWidth="1"/>
    <col min="8025" max="8029" width="5.33203125" style="6" bestFit="1" customWidth="1"/>
    <col min="8030" max="8030" width="4.5546875" style="6" bestFit="1" customWidth="1"/>
    <col min="8031" max="8033" width="5.33203125" style="6" bestFit="1" customWidth="1"/>
    <col min="8034" max="8044" width="5.44140625" style="6" bestFit="1" customWidth="1"/>
    <col min="8045" max="8185" width="11.44140625" style="6"/>
    <col min="8186" max="8186" width="12.88671875" style="6" bestFit="1" customWidth="1"/>
    <col min="8187" max="8187" width="13.5546875" style="6" customWidth="1"/>
    <col min="8188" max="8188" width="29" style="6" bestFit="1" customWidth="1"/>
    <col min="8189" max="8189" width="16.6640625" style="6" bestFit="1" customWidth="1"/>
    <col min="8190" max="8190" width="5.6640625" style="6" bestFit="1" customWidth="1"/>
    <col min="8191" max="8191" width="5.88671875" style="6" bestFit="1" customWidth="1"/>
    <col min="8192" max="8192" width="5" style="6" bestFit="1" customWidth="1"/>
    <col min="8193" max="8194" width="5.33203125" style="6" bestFit="1" customWidth="1"/>
    <col min="8195" max="8195" width="4.44140625" style="6" bestFit="1" customWidth="1"/>
    <col min="8196" max="8196" width="5.33203125" style="6" bestFit="1" customWidth="1"/>
    <col min="8197" max="8197" width="4.88671875" style="6" bestFit="1" customWidth="1"/>
    <col min="8198" max="8198" width="5.6640625" style="6" bestFit="1" customWidth="1"/>
    <col min="8199" max="8199" width="5.6640625" style="6" customWidth="1"/>
    <col min="8200" max="8200" width="12.88671875" style="6" bestFit="1" customWidth="1"/>
    <col min="8201" max="8201" width="5.44140625" style="6" bestFit="1" customWidth="1"/>
    <col min="8202" max="8207" width="5.44140625" style="6" customWidth="1"/>
    <col min="8208" max="8208" width="6" style="6" bestFit="1" customWidth="1"/>
    <col min="8209" max="8209" width="6.88671875" style="6" bestFit="1" customWidth="1"/>
    <col min="8210" max="8210" width="6" style="6" bestFit="1" customWidth="1"/>
    <col min="8211" max="8212" width="5.33203125" style="6" bestFit="1" customWidth="1"/>
    <col min="8213" max="8213" width="4.6640625" style="6" bestFit="1" customWidth="1"/>
    <col min="8214" max="8214" width="4.44140625" style="6" bestFit="1" customWidth="1"/>
    <col min="8215" max="8216" width="5.33203125" style="6" bestFit="1" customWidth="1"/>
    <col min="8217" max="8244" width="5.33203125" style="6" customWidth="1"/>
    <col min="8245" max="8249" width="5.33203125" style="6" bestFit="1" customWidth="1"/>
    <col min="8250" max="8250" width="5.5546875" style="6" bestFit="1" customWidth="1"/>
    <col min="8251" max="8252" width="5.33203125" style="6" bestFit="1" customWidth="1"/>
    <col min="8253" max="8253" width="5.5546875" style="6" bestFit="1" customWidth="1"/>
    <col min="8254" max="8254" width="6.88671875" style="6" bestFit="1" customWidth="1"/>
    <col min="8255" max="8255" width="6.88671875" style="6" customWidth="1"/>
    <col min="8256" max="8256" width="12.88671875" style="6" bestFit="1" customWidth="1"/>
    <col min="8257" max="8258" width="6.88671875" style="6" bestFit="1" customWidth="1"/>
    <col min="8259" max="8267" width="5.33203125" style="6" bestFit="1" customWidth="1"/>
    <col min="8268" max="8268" width="4.44140625" style="6" bestFit="1" customWidth="1"/>
    <col min="8269" max="8274" width="5.33203125" style="6" bestFit="1" customWidth="1"/>
    <col min="8275" max="8275" width="4.44140625" style="6" bestFit="1" customWidth="1"/>
    <col min="8276" max="8276" width="5.33203125" style="6" bestFit="1" customWidth="1"/>
    <col min="8277" max="8277" width="5.88671875" style="6" bestFit="1" customWidth="1"/>
    <col min="8278" max="8278" width="5.88671875" style="6" customWidth="1"/>
    <col min="8279" max="8279" width="12.88671875" style="6" bestFit="1" customWidth="1"/>
    <col min="8280" max="8280" width="7.6640625" style="6" bestFit="1" customWidth="1"/>
    <col min="8281" max="8285" width="5.33203125" style="6" bestFit="1" customWidth="1"/>
    <col min="8286" max="8286" width="4.5546875" style="6" bestFit="1" customWidth="1"/>
    <col min="8287" max="8289" width="5.33203125" style="6" bestFit="1" customWidth="1"/>
    <col min="8290" max="8300" width="5.44140625" style="6" bestFit="1" customWidth="1"/>
    <col min="8301" max="8441" width="11.44140625" style="6"/>
    <col min="8442" max="8442" width="12.88671875" style="6" bestFit="1" customWidth="1"/>
    <col min="8443" max="8443" width="13.5546875" style="6" customWidth="1"/>
    <col min="8444" max="8444" width="29" style="6" bestFit="1" customWidth="1"/>
    <col min="8445" max="8445" width="16.6640625" style="6" bestFit="1" customWidth="1"/>
    <col min="8446" max="8446" width="5.6640625" style="6" bestFit="1" customWidth="1"/>
    <col min="8447" max="8447" width="5.88671875" style="6" bestFit="1" customWidth="1"/>
    <col min="8448" max="8448" width="5" style="6" bestFit="1" customWidth="1"/>
    <col min="8449" max="8450" width="5.33203125" style="6" bestFit="1" customWidth="1"/>
    <col min="8451" max="8451" width="4.44140625" style="6" bestFit="1" customWidth="1"/>
    <col min="8452" max="8452" width="5.33203125" style="6" bestFit="1" customWidth="1"/>
    <col min="8453" max="8453" width="4.88671875" style="6" bestFit="1" customWidth="1"/>
    <col min="8454" max="8454" width="5.6640625" style="6" bestFit="1" customWidth="1"/>
    <col min="8455" max="8455" width="5.6640625" style="6" customWidth="1"/>
    <col min="8456" max="8456" width="12.88671875" style="6" bestFit="1" customWidth="1"/>
    <col min="8457" max="8457" width="5.44140625" style="6" bestFit="1" customWidth="1"/>
    <col min="8458" max="8463" width="5.44140625" style="6" customWidth="1"/>
    <col min="8464" max="8464" width="6" style="6" bestFit="1" customWidth="1"/>
    <col min="8465" max="8465" width="6.88671875" style="6" bestFit="1" customWidth="1"/>
    <col min="8466" max="8466" width="6" style="6" bestFit="1" customWidth="1"/>
    <col min="8467" max="8468" width="5.33203125" style="6" bestFit="1" customWidth="1"/>
    <col min="8469" max="8469" width="4.6640625" style="6" bestFit="1" customWidth="1"/>
    <col min="8470" max="8470" width="4.44140625" style="6" bestFit="1" customWidth="1"/>
    <col min="8471" max="8472" width="5.33203125" style="6" bestFit="1" customWidth="1"/>
    <col min="8473" max="8500" width="5.33203125" style="6" customWidth="1"/>
    <col min="8501" max="8505" width="5.33203125" style="6" bestFit="1" customWidth="1"/>
    <col min="8506" max="8506" width="5.5546875" style="6" bestFit="1" customWidth="1"/>
    <col min="8507" max="8508" width="5.33203125" style="6" bestFit="1" customWidth="1"/>
    <col min="8509" max="8509" width="5.5546875" style="6" bestFit="1" customWidth="1"/>
    <col min="8510" max="8510" width="6.88671875" style="6" bestFit="1" customWidth="1"/>
    <col min="8511" max="8511" width="6.88671875" style="6" customWidth="1"/>
    <col min="8512" max="8512" width="12.88671875" style="6" bestFit="1" customWidth="1"/>
    <col min="8513" max="8514" width="6.88671875" style="6" bestFit="1" customWidth="1"/>
    <col min="8515" max="8523" width="5.33203125" style="6" bestFit="1" customWidth="1"/>
    <col min="8524" max="8524" width="4.44140625" style="6" bestFit="1" customWidth="1"/>
    <col min="8525" max="8530" width="5.33203125" style="6" bestFit="1" customWidth="1"/>
    <col min="8531" max="8531" width="4.44140625" style="6" bestFit="1" customWidth="1"/>
    <col min="8532" max="8532" width="5.33203125" style="6" bestFit="1" customWidth="1"/>
    <col min="8533" max="8533" width="5.88671875" style="6" bestFit="1" customWidth="1"/>
    <col min="8534" max="8534" width="5.88671875" style="6" customWidth="1"/>
    <col min="8535" max="8535" width="12.88671875" style="6" bestFit="1" customWidth="1"/>
    <col min="8536" max="8536" width="7.6640625" style="6" bestFit="1" customWidth="1"/>
    <col min="8537" max="8541" width="5.33203125" style="6" bestFit="1" customWidth="1"/>
    <col min="8542" max="8542" width="4.5546875" style="6" bestFit="1" customWidth="1"/>
    <col min="8543" max="8545" width="5.33203125" style="6" bestFit="1" customWidth="1"/>
    <col min="8546" max="8556" width="5.44140625" style="6" bestFit="1" customWidth="1"/>
    <col min="8557" max="8697" width="11.44140625" style="6"/>
    <col min="8698" max="8698" width="12.88671875" style="6" bestFit="1" customWidth="1"/>
    <col min="8699" max="8699" width="13.5546875" style="6" customWidth="1"/>
    <col min="8700" max="8700" width="29" style="6" bestFit="1" customWidth="1"/>
    <col min="8701" max="8701" width="16.6640625" style="6" bestFit="1" customWidth="1"/>
    <col min="8702" max="8702" width="5.6640625" style="6" bestFit="1" customWidth="1"/>
    <col min="8703" max="8703" width="5.88671875" style="6" bestFit="1" customWidth="1"/>
    <col min="8704" max="8704" width="5" style="6" bestFit="1" customWidth="1"/>
    <col min="8705" max="8706" width="5.33203125" style="6" bestFit="1" customWidth="1"/>
    <col min="8707" max="8707" width="4.44140625" style="6" bestFit="1" customWidth="1"/>
    <col min="8708" max="8708" width="5.33203125" style="6" bestFit="1" customWidth="1"/>
    <col min="8709" max="8709" width="4.88671875" style="6" bestFit="1" customWidth="1"/>
    <col min="8710" max="8710" width="5.6640625" style="6" bestFit="1" customWidth="1"/>
    <col min="8711" max="8711" width="5.6640625" style="6" customWidth="1"/>
    <col min="8712" max="8712" width="12.88671875" style="6" bestFit="1" customWidth="1"/>
    <col min="8713" max="8713" width="5.44140625" style="6" bestFit="1" customWidth="1"/>
    <col min="8714" max="8719" width="5.44140625" style="6" customWidth="1"/>
    <col min="8720" max="8720" width="6" style="6" bestFit="1" customWidth="1"/>
    <col min="8721" max="8721" width="6.88671875" style="6" bestFit="1" customWidth="1"/>
    <col min="8722" max="8722" width="6" style="6" bestFit="1" customWidth="1"/>
    <col min="8723" max="8724" width="5.33203125" style="6" bestFit="1" customWidth="1"/>
    <col min="8725" max="8725" width="4.6640625" style="6" bestFit="1" customWidth="1"/>
    <col min="8726" max="8726" width="4.44140625" style="6" bestFit="1" customWidth="1"/>
    <col min="8727" max="8728" width="5.33203125" style="6" bestFit="1" customWidth="1"/>
    <col min="8729" max="8756" width="5.33203125" style="6" customWidth="1"/>
    <col min="8757" max="8761" width="5.33203125" style="6" bestFit="1" customWidth="1"/>
    <col min="8762" max="8762" width="5.5546875" style="6" bestFit="1" customWidth="1"/>
    <col min="8763" max="8764" width="5.33203125" style="6" bestFit="1" customWidth="1"/>
    <col min="8765" max="8765" width="5.5546875" style="6" bestFit="1" customWidth="1"/>
    <col min="8766" max="8766" width="6.88671875" style="6" bestFit="1" customWidth="1"/>
    <col min="8767" max="8767" width="6.88671875" style="6" customWidth="1"/>
    <col min="8768" max="8768" width="12.88671875" style="6" bestFit="1" customWidth="1"/>
    <col min="8769" max="8770" width="6.88671875" style="6" bestFit="1" customWidth="1"/>
    <col min="8771" max="8779" width="5.33203125" style="6" bestFit="1" customWidth="1"/>
    <col min="8780" max="8780" width="4.44140625" style="6" bestFit="1" customWidth="1"/>
    <col min="8781" max="8786" width="5.33203125" style="6" bestFit="1" customWidth="1"/>
    <col min="8787" max="8787" width="4.44140625" style="6" bestFit="1" customWidth="1"/>
    <col min="8788" max="8788" width="5.33203125" style="6" bestFit="1" customWidth="1"/>
    <col min="8789" max="8789" width="5.88671875" style="6" bestFit="1" customWidth="1"/>
    <col min="8790" max="8790" width="5.88671875" style="6" customWidth="1"/>
    <col min="8791" max="8791" width="12.88671875" style="6" bestFit="1" customWidth="1"/>
    <col min="8792" max="8792" width="7.6640625" style="6" bestFit="1" customWidth="1"/>
    <col min="8793" max="8797" width="5.33203125" style="6" bestFit="1" customWidth="1"/>
    <col min="8798" max="8798" width="4.5546875" style="6" bestFit="1" customWidth="1"/>
    <col min="8799" max="8801" width="5.33203125" style="6" bestFit="1" customWidth="1"/>
    <col min="8802" max="8812" width="5.44140625" style="6" bestFit="1" customWidth="1"/>
    <col min="8813" max="8953" width="11.44140625" style="6"/>
    <col min="8954" max="8954" width="12.88671875" style="6" bestFit="1" customWidth="1"/>
    <col min="8955" max="8955" width="13.5546875" style="6" customWidth="1"/>
    <col min="8956" max="8956" width="29" style="6" bestFit="1" customWidth="1"/>
    <col min="8957" max="8957" width="16.6640625" style="6" bestFit="1" customWidth="1"/>
    <col min="8958" max="8958" width="5.6640625" style="6" bestFit="1" customWidth="1"/>
    <col min="8959" max="8959" width="5.88671875" style="6" bestFit="1" customWidth="1"/>
    <col min="8960" max="8960" width="5" style="6" bestFit="1" customWidth="1"/>
    <col min="8961" max="8962" width="5.33203125" style="6" bestFit="1" customWidth="1"/>
    <col min="8963" max="8963" width="4.44140625" style="6" bestFit="1" customWidth="1"/>
    <col min="8964" max="8964" width="5.33203125" style="6" bestFit="1" customWidth="1"/>
    <col min="8965" max="8965" width="4.88671875" style="6" bestFit="1" customWidth="1"/>
    <col min="8966" max="8966" width="5.6640625" style="6" bestFit="1" customWidth="1"/>
    <col min="8967" max="8967" width="5.6640625" style="6" customWidth="1"/>
    <col min="8968" max="8968" width="12.88671875" style="6" bestFit="1" customWidth="1"/>
    <col min="8969" max="8969" width="5.44140625" style="6" bestFit="1" customWidth="1"/>
    <col min="8970" max="8975" width="5.44140625" style="6" customWidth="1"/>
    <col min="8976" max="8976" width="6" style="6" bestFit="1" customWidth="1"/>
    <col min="8977" max="8977" width="6.88671875" style="6" bestFit="1" customWidth="1"/>
    <col min="8978" max="8978" width="6" style="6" bestFit="1" customWidth="1"/>
    <col min="8979" max="8980" width="5.33203125" style="6" bestFit="1" customWidth="1"/>
    <col min="8981" max="8981" width="4.6640625" style="6" bestFit="1" customWidth="1"/>
    <col min="8982" max="8982" width="4.44140625" style="6" bestFit="1" customWidth="1"/>
    <col min="8983" max="8984" width="5.33203125" style="6" bestFit="1" customWidth="1"/>
    <col min="8985" max="9012" width="5.33203125" style="6" customWidth="1"/>
    <col min="9013" max="9017" width="5.33203125" style="6" bestFit="1" customWidth="1"/>
    <col min="9018" max="9018" width="5.5546875" style="6" bestFit="1" customWidth="1"/>
    <col min="9019" max="9020" width="5.33203125" style="6" bestFit="1" customWidth="1"/>
    <col min="9021" max="9021" width="5.5546875" style="6" bestFit="1" customWidth="1"/>
    <col min="9022" max="9022" width="6.88671875" style="6" bestFit="1" customWidth="1"/>
    <col min="9023" max="9023" width="6.88671875" style="6" customWidth="1"/>
    <col min="9024" max="9024" width="12.88671875" style="6" bestFit="1" customWidth="1"/>
    <col min="9025" max="9026" width="6.88671875" style="6" bestFit="1" customWidth="1"/>
    <col min="9027" max="9035" width="5.33203125" style="6" bestFit="1" customWidth="1"/>
    <col min="9036" max="9036" width="4.44140625" style="6" bestFit="1" customWidth="1"/>
    <col min="9037" max="9042" width="5.33203125" style="6" bestFit="1" customWidth="1"/>
    <col min="9043" max="9043" width="4.44140625" style="6" bestFit="1" customWidth="1"/>
    <col min="9044" max="9044" width="5.33203125" style="6" bestFit="1" customWidth="1"/>
    <col min="9045" max="9045" width="5.88671875" style="6" bestFit="1" customWidth="1"/>
    <col min="9046" max="9046" width="5.88671875" style="6" customWidth="1"/>
    <col min="9047" max="9047" width="12.88671875" style="6" bestFit="1" customWidth="1"/>
    <col min="9048" max="9048" width="7.6640625" style="6" bestFit="1" customWidth="1"/>
    <col min="9049" max="9053" width="5.33203125" style="6" bestFit="1" customWidth="1"/>
    <col min="9054" max="9054" width="4.5546875" style="6" bestFit="1" customWidth="1"/>
    <col min="9055" max="9057" width="5.33203125" style="6" bestFit="1" customWidth="1"/>
    <col min="9058" max="9068" width="5.44140625" style="6" bestFit="1" customWidth="1"/>
    <col min="9069" max="9209" width="11.44140625" style="6"/>
    <col min="9210" max="9210" width="12.88671875" style="6" bestFit="1" customWidth="1"/>
    <col min="9211" max="9211" width="13.5546875" style="6" customWidth="1"/>
    <col min="9212" max="9212" width="29" style="6" bestFit="1" customWidth="1"/>
    <col min="9213" max="9213" width="16.6640625" style="6" bestFit="1" customWidth="1"/>
    <col min="9214" max="9214" width="5.6640625" style="6" bestFit="1" customWidth="1"/>
    <col min="9215" max="9215" width="5.88671875" style="6" bestFit="1" customWidth="1"/>
    <col min="9216" max="9216" width="5" style="6" bestFit="1" customWidth="1"/>
    <col min="9217" max="9218" width="5.33203125" style="6" bestFit="1" customWidth="1"/>
    <col min="9219" max="9219" width="4.44140625" style="6" bestFit="1" customWidth="1"/>
    <col min="9220" max="9220" width="5.33203125" style="6" bestFit="1" customWidth="1"/>
    <col min="9221" max="9221" width="4.88671875" style="6" bestFit="1" customWidth="1"/>
    <col min="9222" max="9222" width="5.6640625" style="6" bestFit="1" customWidth="1"/>
    <col min="9223" max="9223" width="5.6640625" style="6" customWidth="1"/>
    <col min="9224" max="9224" width="12.88671875" style="6" bestFit="1" customWidth="1"/>
    <col min="9225" max="9225" width="5.44140625" style="6" bestFit="1" customWidth="1"/>
    <col min="9226" max="9231" width="5.44140625" style="6" customWidth="1"/>
    <col min="9232" max="9232" width="6" style="6" bestFit="1" customWidth="1"/>
    <col min="9233" max="9233" width="6.88671875" style="6" bestFit="1" customWidth="1"/>
    <col min="9234" max="9234" width="6" style="6" bestFit="1" customWidth="1"/>
    <col min="9235" max="9236" width="5.33203125" style="6" bestFit="1" customWidth="1"/>
    <col min="9237" max="9237" width="4.6640625" style="6" bestFit="1" customWidth="1"/>
    <col min="9238" max="9238" width="4.44140625" style="6" bestFit="1" customWidth="1"/>
    <col min="9239" max="9240" width="5.33203125" style="6" bestFit="1" customWidth="1"/>
    <col min="9241" max="9268" width="5.33203125" style="6" customWidth="1"/>
    <col min="9269" max="9273" width="5.33203125" style="6" bestFit="1" customWidth="1"/>
    <col min="9274" max="9274" width="5.5546875" style="6" bestFit="1" customWidth="1"/>
    <col min="9275" max="9276" width="5.33203125" style="6" bestFit="1" customWidth="1"/>
    <col min="9277" max="9277" width="5.5546875" style="6" bestFit="1" customWidth="1"/>
    <col min="9278" max="9278" width="6.88671875" style="6" bestFit="1" customWidth="1"/>
    <col min="9279" max="9279" width="6.88671875" style="6" customWidth="1"/>
    <col min="9280" max="9280" width="12.88671875" style="6" bestFit="1" customWidth="1"/>
    <col min="9281" max="9282" width="6.88671875" style="6" bestFit="1" customWidth="1"/>
    <col min="9283" max="9291" width="5.33203125" style="6" bestFit="1" customWidth="1"/>
    <col min="9292" max="9292" width="4.44140625" style="6" bestFit="1" customWidth="1"/>
    <col min="9293" max="9298" width="5.33203125" style="6" bestFit="1" customWidth="1"/>
    <col min="9299" max="9299" width="4.44140625" style="6" bestFit="1" customWidth="1"/>
    <col min="9300" max="9300" width="5.33203125" style="6" bestFit="1" customWidth="1"/>
    <col min="9301" max="9301" width="5.88671875" style="6" bestFit="1" customWidth="1"/>
    <col min="9302" max="9302" width="5.88671875" style="6" customWidth="1"/>
    <col min="9303" max="9303" width="12.88671875" style="6" bestFit="1" customWidth="1"/>
    <col min="9304" max="9304" width="7.6640625" style="6" bestFit="1" customWidth="1"/>
    <col min="9305" max="9309" width="5.33203125" style="6" bestFit="1" customWidth="1"/>
    <col min="9310" max="9310" width="4.5546875" style="6" bestFit="1" customWidth="1"/>
    <col min="9311" max="9313" width="5.33203125" style="6" bestFit="1" customWidth="1"/>
    <col min="9314" max="9324" width="5.44140625" style="6" bestFit="1" customWidth="1"/>
    <col min="9325" max="9465" width="11.44140625" style="6"/>
    <col min="9466" max="9466" width="12.88671875" style="6" bestFit="1" customWidth="1"/>
    <col min="9467" max="9467" width="13.5546875" style="6" customWidth="1"/>
    <col min="9468" max="9468" width="29" style="6" bestFit="1" customWidth="1"/>
    <col min="9469" max="9469" width="16.6640625" style="6" bestFit="1" customWidth="1"/>
    <col min="9470" max="9470" width="5.6640625" style="6" bestFit="1" customWidth="1"/>
    <col min="9471" max="9471" width="5.88671875" style="6" bestFit="1" customWidth="1"/>
    <col min="9472" max="9472" width="5" style="6" bestFit="1" customWidth="1"/>
    <col min="9473" max="9474" width="5.33203125" style="6" bestFit="1" customWidth="1"/>
    <col min="9475" max="9475" width="4.44140625" style="6" bestFit="1" customWidth="1"/>
    <col min="9476" max="9476" width="5.33203125" style="6" bestFit="1" customWidth="1"/>
    <col min="9477" max="9477" width="4.88671875" style="6" bestFit="1" customWidth="1"/>
    <col min="9478" max="9478" width="5.6640625" style="6" bestFit="1" customWidth="1"/>
    <col min="9479" max="9479" width="5.6640625" style="6" customWidth="1"/>
    <col min="9480" max="9480" width="12.88671875" style="6" bestFit="1" customWidth="1"/>
    <col min="9481" max="9481" width="5.44140625" style="6" bestFit="1" customWidth="1"/>
    <col min="9482" max="9487" width="5.44140625" style="6" customWidth="1"/>
    <col min="9488" max="9488" width="6" style="6" bestFit="1" customWidth="1"/>
    <col min="9489" max="9489" width="6.88671875" style="6" bestFit="1" customWidth="1"/>
    <col min="9490" max="9490" width="6" style="6" bestFit="1" customWidth="1"/>
    <col min="9491" max="9492" width="5.33203125" style="6" bestFit="1" customWidth="1"/>
    <col min="9493" max="9493" width="4.6640625" style="6" bestFit="1" customWidth="1"/>
    <col min="9494" max="9494" width="4.44140625" style="6" bestFit="1" customWidth="1"/>
    <col min="9495" max="9496" width="5.33203125" style="6" bestFit="1" customWidth="1"/>
    <col min="9497" max="9524" width="5.33203125" style="6" customWidth="1"/>
    <col min="9525" max="9529" width="5.33203125" style="6" bestFit="1" customWidth="1"/>
    <col min="9530" max="9530" width="5.5546875" style="6" bestFit="1" customWidth="1"/>
    <col min="9531" max="9532" width="5.33203125" style="6" bestFit="1" customWidth="1"/>
    <col min="9533" max="9533" width="5.5546875" style="6" bestFit="1" customWidth="1"/>
    <col min="9534" max="9534" width="6.88671875" style="6" bestFit="1" customWidth="1"/>
    <col min="9535" max="9535" width="6.88671875" style="6" customWidth="1"/>
    <col min="9536" max="9536" width="12.88671875" style="6" bestFit="1" customWidth="1"/>
    <col min="9537" max="9538" width="6.88671875" style="6" bestFit="1" customWidth="1"/>
    <col min="9539" max="9547" width="5.33203125" style="6" bestFit="1" customWidth="1"/>
    <col min="9548" max="9548" width="4.44140625" style="6" bestFit="1" customWidth="1"/>
    <col min="9549" max="9554" width="5.33203125" style="6" bestFit="1" customWidth="1"/>
    <col min="9555" max="9555" width="4.44140625" style="6" bestFit="1" customWidth="1"/>
    <col min="9556" max="9556" width="5.33203125" style="6" bestFit="1" customWidth="1"/>
    <col min="9557" max="9557" width="5.88671875" style="6" bestFit="1" customWidth="1"/>
    <col min="9558" max="9558" width="5.88671875" style="6" customWidth="1"/>
    <col min="9559" max="9559" width="12.88671875" style="6" bestFit="1" customWidth="1"/>
    <col min="9560" max="9560" width="7.6640625" style="6" bestFit="1" customWidth="1"/>
    <col min="9561" max="9565" width="5.33203125" style="6" bestFit="1" customWidth="1"/>
    <col min="9566" max="9566" width="4.5546875" style="6" bestFit="1" customWidth="1"/>
    <col min="9567" max="9569" width="5.33203125" style="6" bestFit="1" customWidth="1"/>
    <col min="9570" max="9580" width="5.44140625" style="6" bestFit="1" customWidth="1"/>
    <col min="9581" max="9721" width="11.44140625" style="6"/>
    <col min="9722" max="9722" width="12.88671875" style="6" bestFit="1" customWidth="1"/>
    <col min="9723" max="9723" width="13.5546875" style="6" customWidth="1"/>
    <col min="9724" max="9724" width="29" style="6" bestFit="1" customWidth="1"/>
    <col min="9725" max="9725" width="16.6640625" style="6" bestFit="1" customWidth="1"/>
    <col min="9726" max="9726" width="5.6640625" style="6" bestFit="1" customWidth="1"/>
    <col min="9727" max="9727" width="5.88671875" style="6" bestFit="1" customWidth="1"/>
    <col min="9728" max="9728" width="5" style="6" bestFit="1" customWidth="1"/>
    <col min="9729" max="9730" width="5.33203125" style="6" bestFit="1" customWidth="1"/>
    <col min="9731" max="9731" width="4.44140625" style="6" bestFit="1" customWidth="1"/>
    <col min="9732" max="9732" width="5.33203125" style="6" bestFit="1" customWidth="1"/>
    <col min="9733" max="9733" width="4.88671875" style="6" bestFit="1" customWidth="1"/>
    <col min="9734" max="9734" width="5.6640625" style="6" bestFit="1" customWidth="1"/>
    <col min="9735" max="9735" width="5.6640625" style="6" customWidth="1"/>
    <col min="9736" max="9736" width="12.88671875" style="6" bestFit="1" customWidth="1"/>
    <col min="9737" max="9737" width="5.44140625" style="6" bestFit="1" customWidth="1"/>
    <col min="9738" max="9743" width="5.44140625" style="6" customWidth="1"/>
    <col min="9744" max="9744" width="6" style="6" bestFit="1" customWidth="1"/>
    <col min="9745" max="9745" width="6.88671875" style="6" bestFit="1" customWidth="1"/>
    <col min="9746" max="9746" width="6" style="6" bestFit="1" customWidth="1"/>
    <col min="9747" max="9748" width="5.33203125" style="6" bestFit="1" customWidth="1"/>
    <col min="9749" max="9749" width="4.6640625" style="6" bestFit="1" customWidth="1"/>
    <col min="9750" max="9750" width="4.44140625" style="6" bestFit="1" customWidth="1"/>
    <col min="9751" max="9752" width="5.33203125" style="6" bestFit="1" customWidth="1"/>
    <col min="9753" max="9780" width="5.33203125" style="6" customWidth="1"/>
    <col min="9781" max="9785" width="5.33203125" style="6" bestFit="1" customWidth="1"/>
    <col min="9786" max="9786" width="5.5546875" style="6" bestFit="1" customWidth="1"/>
    <col min="9787" max="9788" width="5.33203125" style="6" bestFit="1" customWidth="1"/>
    <col min="9789" max="9789" width="5.5546875" style="6" bestFit="1" customWidth="1"/>
    <col min="9790" max="9790" width="6.88671875" style="6" bestFit="1" customWidth="1"/>
    <col min="9791" max="9791" width="6.88671875" style="6" customWidth="1"/>
    <col min="9792" max="9792" width="12.88671875" style="6" bestFit="1" customWidth="1"/>
    <col min="9793" max="9794" width="6.88671875" style="6" bestFit="1" customWidth="1"/>
    <col min="9795" max="9803" width="5.33203125" style="6" bestFit="1" customWidth="1"/>
    <col min="9804" max="9804" width="4.44140625" style="6" bestFit="1" customWidth="1"/>
    <col min="9805" max="9810" width="5.33203125" style="6" bestFit="1" customWidth="1"/>
    <col min="9811" max="9811" width="4.44140625" style="6" bestFit="1" customWidth="1"/>
    <col min="9812" max="9812" width="5.33203125" style="6" bestFit="1" customWidth="1"/>
    <col min="9813" max="9813" width="5.88671875" style="6" bestFit="1" customWidth="1"/>
    <col min="9814" max="9814" width="5.88671875" style="6" customWidth="1"/>
    <col min="9815" max="9815" width="12.88671875" style="6" bestFit="1" customWidth="1"/>
    <col min="9816" max="9816" width="7.6640625" style="6" bestFit="1" customWidth="1"/>
    <col min="9817" max="9821" width="5.33203125" style="6" bestFit="1" customWidth="1"/>
    <col min="9822" max="9822" width="4.5546875" style="6" bestFit="1" customWidth="1"/>
    <col min="9823" max="9825" width="5.33203125" style="6" bestFit="1" customWidth="1"/>
    <col min="9826" max="9836" width="5.44140625" style="6" bestFit="1" customWidth="1"/>
    <col min="9837" max="9977" width="11.44140625" style="6"/>
    <col min="9978" max="9978" width="12.88671875" style="6" bestFit="1" customWidth="1"/>
    <col min="9979" max="9979" width="13.5546875" style="6" customWidth="1"/>
    <col min="9980" max="9980" width="29" style="6" bestFit="1" customWidth="1"/>
    <col min="9981" max="9981" width="16.6640625" style="6" bestFit="1" customWidth="1"/>
    <col min="9982" max="9982" width="5.6640625" style="6" bestFit="1" customWidth="1"/>
    <col min="9983" max="9983" width="5.88671875" style="6" bestFit="1" customWidth="1"/>
    <col min="9984" max="9984" width="5" style="6" bestFit="1" customWidth="1"/>
    <col min="9985" max="9986" width="5.33203125" style="6" bestFit="1" customWidth="1"/>
    <col min="9987" max="9987" width="4.44140625" style="6" bestFit="1" customWidth="1"/>
    <col min="9988" max="9988" width="5.33203125" style="6" bestFit="1" customWidth="1"/>
    <col min="9989" max="9989" width="4.88671875" style="6" bestFit="1" customWidth="1"/>
    <col min="9990" max="9990" width="5.6640625" style="6" bestFit="1" customWidth="1"/>
    <col min="9991" max="9991" width="5.6640625" style="6" customWidth="1"/>
    <col min="9992" max="9992" width="12.88671875" style="6" bestFit="1" customWidth="1"/>
    <col min="9993" max="9993" width="5.44140625" style="6" bestFit="1" customWidth="1"/>
    <col min="9994" max="9999" width="5.44140625" style="6" customWidth="1"/>
    <col min="10000" max="10000" width="6" style="6" bestFit="1" customWidth="1"/>
    <col min="10001" max="10001" width="6.88671875" style="6" bestFit="1" customWidth="1"/>
    <col min="10002" max="10002" width="6" style="6" bestFit="1" customWidth="1"/>
    <col min="10003" max="10004" width="5.33203125" style="6" bestFit="1" customWidth="1"/>
    <col min="10005" max="10005" width="4.6640625" style="6" bestFit="1" customWidth="1"/>
    <col min="10006" max="10006" width="4.44140625" style="6" bestFit="1" customWidth="1"/>
    <col min="10007" max="10008" width="5.33203125" style="6" bestFit="1" customWidth="1"/>
    <col min="10009" max="10036" width="5.33203125" style="6" customWidth="1"/>
    <col min="10037" max="10041" width="5.33203125" style="6" bestFit="1" customWidth="1"/>
    <col min="10042" max="10042" width="5.5546875" style="6" bestFit="1" customWidth="1"/>
    <col min="10043" max="10044" width="5.33203125" style="6" bestFit="1" customWidth="1"/>
    <col min="10045" max="10045" width="5.5546875" style="6" bestFit="1" customWidth="1"/>
    <col min="10046" max="10046" width="6.88671875" style="6" bestFit="1" customWidth="1"/>
    <col min="10047" max="10047" width="6.88671875" style="6" customWidth="1"/>
    <col min="10048" max="10048" width="12.88671875" style="6" bestFit="1" customWidth="1"/>
    <col min="10049" max="10050" width="6.88671875" style="6" bestFit="1" customWidth="1"/>
    <col min="10051" max="10059" width="5.33203125" style="6" bestFit="1" customWidth="1"/>
    <col min="10060" max="10060" width="4.44140625" style="6" bestFit="1" customWidth="1"/>
    <col min="10061" max="10066" width="5.33203125" style="6" bestFit="1" customWidth="1"/>
    <col min="10067" max="10067" width="4.44140625" style="6" bestFit="1" customWidth="1"/>
    <col min="10068" max="10068" width="5.33203125" style="6" bestFit="1" customWidth="1"/>
    <col min="10069" max="10069" width="5.88671875" style="6" bestFit="1" customWidth="1"/>
    <col min="10070" max="10070" width="5.88671875" style="6" customWidth="1"/>
    <col min="10071" max="10071" width="12.88671875" style="6" bestFit="1" customWidth="1"/>
    <col min="10072" max="10072" width="7.6640625" style="6" bestFit="1" customWidth="1"/>
    <col min="10073" max="10077" width="5.33203125" style="6" bestFit="1" customWidth="1"/>
    <col min="10078" max="10078" width="4.5546875" style="6" bestFit="1" customWidth="1"/>
    <col min="10079" max="10081" width="5.33203125" style="6" bestFit="1" customWidth="1"/>
    <col min="10082" max="10092" width="5.44140625" style="6" bestFit="1" customWidth="1"/>
    <col min="10093" max="10233" width="11.44140625" style="6"/>
    <col min="10234" max="10234" width="12.88671875" style="6" bestFit="1" customWidth="1"/>
    <col min="10235" max="10235" width="13.5546875" style="6" customWidth="1"/>
    <col min="10236" max="10236" width="29" style="6" bestFit="1" customWidth="1"/>
    <col min="10237" max="10237" width="16.6640625" style="6" bestFit="1" customWidth="1"/>
    <col min="10238" max="10238" width="5.6640625" style="6" bestFit="1" customWidth="1"/>
    <col min="10239" max="10239" width="5.88671875" style="6" bestFit="1" customWidth="1"/>
    <col min="10240" max="10240" width="5" style="6" bestFit="1" customWidth="1"/>
    <col min="10241" max="10242" width="5.33203125" style="6" bestFit="1" customWidth="1"/>
    <col min="10243" max="10243" width="4.44140625" style="6" bestFit="1" customWidth="1"/>
    <col min="10244" max="10244" width="5.33203125" style="6" bestFit="1" customWidth="1"/>
    <col min="10245" max="10245" width="4.88671875" style="6" bestFit="1" customWidth="1"/>
    <col min="10246" max="10246" width="5.6640625" style="6" bestFit="1" customWidth="1"/>
    <col min="10247" max="10247" width="5.6640625" style="6" customWidth="1"/>
    <col min="10248" max="10248" width="12.88671875" style="6" bestFit="1" customWidth="1"/>
    <col min="10249" max="10249" width="5.44140625" style="6" bestFit="1" customWidth="1"/>
    <col min="10250" max="10255" width="5.44140625" style="6" customWidth="1"/>
    <col min="10256" max="10256" width="6" style="6" bestFit="1" customWidth="1"/>
    <col min="10257" max="10257" width="6.88671875" style="6" bestFit="1" customWidth="1"/>
    <col min="10258" max="10258" width="6" style="6" bestFit="1" customWidth="1"/>
    <col min="10259" max="10260" width="5.33203125" style="6" bestFit="1" customWidth="1"/>
    <col min="10261" max="10261" width="4.6640625" style="6" bestFit="1" customWidth="1"/>
    <col min="10262" max="10262" width="4.44140625" style="6" bestFit="1" customWidth="1"/>
    <col min="10263" max="10264" width="5.33203125" style="6" bestFit="1" customWidth="1"/>
    <col min="10265" max="10292" width="5.33203125" style="6" customWidth="1"/>
    <col min="10293" max="10297" width="5.33203125" style="6" bestFit="1" customWidth="1"/>
    <col min="10298" max="10298" width="5.5546875" style="6" bestFit="1" customWidth="1"/>
    <col min="10299" max="10300" width="5.33203125" style="6" bestFit="1" customWidth="1"/>
    <col min="10301" max="10301" width="5.5546875" style="6" bestFit="1" customWidth="1"/>
    <col min="10302" max="10302" width="6.88671875" style="6" bestFit="1" customWidth="1"/>
    <col min="10303" max="10303" width="6.88671875" style="6" customWidth="1"/>
    <col min="10304" max="10304" width="12.88671875" style="6" bestFit="1" customWidth="1"/>
    <col min="10305" max="10306" width="6.88671875" style="6" bestFit="1" customWidth="1"/>
    <col min="10307" max="10315" width="5.33203125" style="6" bestFit="1" customWidth="1"/>
    <col min="10316" max="10316" width="4.44140625" style="6" bestFit="1" customWidth="1"/>
    <col min="10317" max="10322" width="5.33203125" style="6" bestFit="1" customWidth="1"/>
    <col min="10323" max="10323" width="4.44140625" style="6" bestFit="1" customWidth="1"/>
    <col min="10324" max="10324" width="5.33203125" style="6" bestFit="1" customWidth="1"/>
    <col min="10325" max="10325" width="5.88671875" style="6" bestFit="1" customWidth="1"/>
    <col min="10326" max="10326" width="5.88671875" style="6" customWidth="1"/>
    <col min="10327" max="10327" width="12.88671875" style="6" bestFit="1" customWidth="1"/>
    <col min="10328" max="10328" width="7.6640625" style="6" bestFit="1" customWidth="1"/>
    <col min="10329" max="10333" width="5.33203125" style="6" bestFit="1" customWidth="1"/>
    <col min="10334" max="10334" width="4.5546875" style="6" bestFit="1" customWidth="1"/>
    <col min="10335" max="10337" width="5.33203125" style="6" bestFit="1" customWidth="1"/>
    <col min="10338" max="10348" width="5.44140625" style="6" bestFit="1" customWidth="1"/>
    <col min="10349" max="10489" width="11.44140625" style="6"/>
    <col min="10490" max="10490" width="12.88671875" style="6" bestFit="1" customWidth="1"/>
    <col min="10491" max="10491" width="13.5546875" style="6" customWidth="1"/>
    <col min="10492" max="10492" width="29" style="6" bestFit="1" customWidth="1"/>
    <col min="10493" max="10493" width="16.6640625" style="6" bestFit="1" customWidth="1"/>
    <col min="10494" max="10494" width="5.6640625" style="6" bestFit="1" customWidth="1"/>
    <col min="10495" max="10495" width="5.88671875" style="6" bestFit="1" customWidth="1"/>
    <col min="10496" max="10496" width="5" style="6" bestFit="1" customWidth="1"/>
    <col min="10497" max="10498" width="5.33203125" style="6" bestFit="1" customWidth="1"/>
    <col min="10499" max="10499" width="4.44140625" style="6" bestFit="1" customWidth="1"/>
    <col min="10500" max="10500" width="5.33203125" style="6" bestFit="1" customWidth="1"/>
    <col min="10501" max="10501" width="4.88671875" style="6" bestFit="1" customWidth="1"/>
    <col min="10502" max="10502" width="5.6640625" style="6" bestFit="1" customWidth="1"/>
    <col min="10503" max="10503" width="5.6640625" style="6" customWidth="1"/>
    <col min="10504" max="10504" width="12.88671875" style="6" bestFit="1" customWidth="1"/>
    <col min="10505" max="10505" width="5.44140625" style="6" bestFit="1" customWidth="1"/>
    <col min="10506" max="10511" width="5.44140625" style="6" customWidth="1"/>
    <col min="10512" max="10512" width="6" style="6" bestFit="1" customWidth="1"/>
    <col min="10513" max="10513" width="6.88671875" style="6" bestFit="1" customWidth="1"/>
    <col min="10514" max="10514" width="6" style="6" bestFit="1" customWidth="1"/>
    <col min="10515" max="10516" width="5.33203125" style="6" bestFit="1" customWidth="1"/>
    <col min="10517" max="10517" width="4.6640625" style="6" bestFit="1" customWidth="1"/>
    <col min="10518" max="10518" width="4.44140625" style="6" bestFit="1" customWidth="1"/>
    <col min="10519" max="10520" width="5.33203125" style="6" bestFit="1" customWidth="1"/>
    <col min="10521" max="10548" width="5.33203125" style="6" customWidth="1"/>
    <col min="10549" max="10553" width="5.33203125" style="6" bestFit="1" customWidth="1"/>
    <col min="10554" max="10554" width="5.5546875" style="6" bestFit="1" customWidth="1"/>
    <col min="10555" max="10556" width="5.33203125" style="6" bestFit="1" customWidth="1"/>
    <col min="10557" max="10557" width="5.5546875" style="6" bestFit="1" customWidth="1"/>
    <col min="10558" max="10558" width="6.88671875" style="6" bestFit="1" customWidth="1"/>
    <col min="10559" max="10559" width="6.88671875" style="6" customWidth="1"/>
    <col min="10560" max="10560" width="12.88671875" style="6" bestFit="1" customWidth="1"/>
    <col min="10561" max="10562" width="6.88671875" style="6" bestFit="1" customWidth="1"/>
    <col min="10563" max="10571" width="5.33203125" style="6" bestFit="1" customWidth="1"/>
    <col min="10572" max="10572" width="4.44140625" style="6" bestFit="1" customWidth="1"/>
    <col min="10573" max="10578" width="5.33203125" style="6" bestFit="1" customWidth="1"/>
    <col min="10579" max="10579" width="4.44140625" style="6" bestFit="1" customWidth="1"/>
    <col min="10580" max="10580" width="5.33203125" style="6" bestFit="1" customWidth="1"/>
    <col min="10581" max="10581" width="5.88671875" style="6" bestFit="1" customWidth="1"/>
    <col min="10582" max="10582" width="5.88671875" style="6" customWidth="1"/>
    <col min="10583" max="10583" width="12.88671875" style="6" bestFit="1" customWidth="1"/>
    <col min="10584" max="10584" width="7.6640625" style="6" bestFit="1" customWidth="1"/>
    <col min="10585" max="10589" width="5.33203125" style="6" bestFit="1" customWidth="1"/>
    <col min="10590" max="10590" width="4.5546875" style="6" bestFit="1" customWidth="1"/>
    <col min="10591" max="10593" width="5.33203125" style="6" bestFit="1" customWidth="1"/>
    <col min="10594" max="10604" width="5.44140625" style="6" bestFit="1" customWidth="1"/>
    <col min="10605" max="10745" width="11.44140625" style="6"/>
    <col min="10746" max="10746" width="12.88671875" style="6" bestFit="1" customWidth="1"/>
    <col min="10747" max="10747" width="13.5546875" style="6" customWidth="1"/>
    <col min="10748" max="10748" width="29" style="6" bestFit="1" customWidth="1"/>
    <col min="10749" max="10749" width="16.6640625" style="6" bestFit="1" customWidth="1"/>
    <col min="10750" max="10750" width="5.6640625" style="6" bestFit="1" customWidth="1"/>
    <col min="10751" max="10751" width="5.88671875" style="6" bestFit="1" customWidth="1"/>
    <col min="10752" max="10752" width="5" style="6" bestFit="1" customWidth="1"/>
    <col min="10753" max="10754" width="5.33203125" style="6" bestFit="1" customWidth="1"/>
    <col min="10755" max="10755" width="4.44140625" style="6" bestFit="1" customWidth="1"/>
    <col min="10756" max="10756" width="5.33203125" style="6" bestFit="1" customWidth="1"/>
    <col min="10757" max="10757" width="4.88671875" style="6" bestFit="1" customWidth="1"/>
    <col min="10758" max="10758" width="5.6640625" style="6" bestFit="1" customWidth="1"/>
    <col min="10759" max="10759" width="5.6640625" style="6" customWidth="1"/>
    <col min="10760" max="10760" width="12.88671875" style="6" bestFit="1" customWidth="1"/>
    <col min="10761" max="10761" width="5.44140625" style="6" bestFit="1" customWidth="1"/>
    <col min="10762" max="10767" width="5.44140625" style="6" customWidth="1"/>
    <col min="10768" max="10768" width="6" style="6" bestFit="1" customWidth="1"/>
    <col min="10769" max="10769" width="6.88671875" style="6" bestFit="1" customWidth="1"/>
    <col min="10770" max="10770" width="6" style="6" bestFit="1" customWidth="1"/>
    <col min="10771" max="10772" width="5.33203125" style="6" bestFit="1" customWidth="1"/>
    <col min="10773" max="10773" width="4.6640625" style="6" bestFit="1" customWidth="1"/>
    <col min="10774" max="10774" width="4.44140625" style="6" bestFit="1" customWidth="1"/>
    <col min="10775" max="10776" width="5.33203125" style="6" bestFit="1" customWidth="1"/>
    <col min="10777" max="10804" width="5.33203125" style="6" customWidth="1"/>
    <col min="10805" max="10809" width="5.33203125" style="6" bestFit="1" customWidth="1"/>
    <col min="10810" max="10810" width="5.5546875" style="6" bestFit="1" customWidth="1"/>
    <col min="10811" max="10812" width="5.33203125" style="6" bestFit="1" customWidth="1"/>
    <col min="10813" max="10813" width="5.5546875" style="6" bestFit="1" customWidth="1"/>
    <col min="10814" max="10814" width="6.88671875" style="6" bestFit="1" customWidth="1"/>
    <col min="10815" max="10815" width="6.88671875" style="6" customWidth="1"/>
    <col min="10816" max="10816" width="12.88671875" style="6" bestFit="1" customWidth="1"/>
    <col min="10817" max="10818" width="6.88671875" style="6" bestFit="1" customWidth="1"/>
    <col min="10819" max="10827" width="5.33203125" style="6" bestFit="1" customWidth="1"/>
    <col min="10828" max="10828" width="4.44140625" style="6" bestFit="1" customWidth="1"/>
    <col min="10829" max="10834" width="5.33203125" style="6" bestFit="1" customWidth="1"/>
    <col min="10835" max="10835" width="4.44140625" style="6" bestFit="1" customWidth="1"/>
    <col min="10836" max="10836" width="5.33203125" style="6" bestFit="1" customWidth="1"/>
    <col min="10837" max="10837" width="5.88671875" style="6" bestFit="1" customWidth="1"/>
    <col min="10838" max="10838" width="5.88671875" style="6" customWidth="1"/>
    <col min="10839" max="10839" width="12.88671875" style="6" bestFit="1" customWidth="1"/>
    <col min="10840" max="10840" width="7.6640625" style="6" bestFit="1" customWidth="1"/>
    <col min="10841" max="10845" width="5.33203125" style="6" bestFit="1" customWidth="1"/>
    <col min="10846" max="10846" width="4.5546875" style="6" bestFit="1" customWidth="1"/>
    <col min="10847" max="10849" width="5.33203125" style="6" bestFit="1" customWidth="1"/>
    <col min="10850" max="10860" width="5.44140625" style="6" bestFit="1" customWidth="1"/>
    <col min="10861" max="11001" width="11.44140625" style="6"/>
    <col min="11002" max="11002" width="12.88671875" style="6" bestFit="1" customWidth="1"/>
    <col min="11003" max="11003" width="13.5546875" style="6" customWidth="1"/>
    <col min="11004" max="11004" width="29" style="6" bestFit="1" customWidth="1"/>
    <col min="11005" max="11005" width="16.6640625" style="6" bestFit="1" customWidth="1"/>
    <col min="11006" max="11006" width="5.6640625" style="6" bestFit="1" customWidth="1"/>
    <col min="11007" max="11007" width="5.88671875" style="6" bestFit="1" customWidth="1"/>
    <col min="11008" max="11008" width="5" style="6" bestFit="1" customWidth="1"/>
    <col min="11009" max="11010" width="5.33203125" style="6" bestFit="1" customWidth="1"/>
    <col min="11011" max="11011" width="4.44140625" style="6" bestFit="1" customWidth="1"/>
    <col min="11012" max="11012" width="5.33203125" style="6" bestFit="1" customWidth="1"/>
    <col min="11013" max="11013" width="4.88671875" style="6" bestFit="1" customWidth="1"/>
    <col min="11014" max="11014" width="5.6640625" style="6" bestFit="1" customWidth="1"/>
    <col min="11015" max="11015" width="5.6640625" style="6" customWidth="1"/>
    <col min="11016" max="11016" width="12.88671875" style="6" bestFit="1" customWidth="1"/>
    <col min="11017" max="11017" width="5.44140625" style="6" bestFit="1" customWidth="1"/>
    <col min="11018" max="11023" width="5.44140625" style="6" customWidth="1"/>
    <col min="11024" max="11024" width="6" style="6" bestFit="1" customWidth="1"/>
    <col min="11025" max="11025" width="6.88671875" style="6" bestFit="1" customWidth="1"/>
    <col min="11026" max="11026" width="6" style="6" bestFit="1" customWidth="1"/>
    <col min="11027" max="11028" width="5.33203125" style="6" bestFit="1" customWidth="1"/>
    <col min="11029" max="11029" width="4.6640625" style="6" bestFit="1" customWidth="1"/>
    <col min="11030" max="11030" width="4.44140625" style="6" bestFit="1" customWidth="1"/>
    <col min="11031" max="11032" width="5.33203125" style="6" bestFit="1" customWidth="1"/>
    <col min="11033" max="11060" width="5.33203125" style="6" customWidth="1"/>
    <col min="11061" max="11065" width="5.33203125" style="6" bestFit="1" customWidth="1"/>
    <col min="11066" max="11066" width="5.5546875" style="6" bestFit="1" customWidth="1"/>
    <col min="11067" max="11068" width="5.33203125" style="6" bestFit="1" customWidth="1"/>
    <col min="11069" max="11069" width="5.5546875" style="6" bestFit="1" customWidth="1"/>
    <col min="11070" max="11070" width="6.88671875" style="6" bestFit="1" customWidth="1"/>
    <col min="11071" max="11071" width="6.88671875" style="6" customWidth="1"/>
    <col min="11072" max="11072" width="12.88671875" style="6" bestFit="1" customWidth="1"/>
    <col min="11073" max="11074" width="6.88671875" style="6" bestFit="1" customWidth="1"/>
    <col min="11075" max="11083" width="5.33203125" style="6" bestFit="1" customWidth="1"/>
    <col min="11084" max="11084" width="4.44140625" style="6" bestFit="1" customWidth="1"/>
    <col min="11085" max="11090" width="5.33203125" style="6" bestFit="1" customWidth="1"/>
    <col min="11091" max="11091" width="4.44140625" style="6" bestFit="1" customWidth="1"/>
    <col min="11092" max="11092" width="5.33203125" style="6" bestFit="1" customWidth="1"/>
    <col min="11093" max="11093" width="5.88671875" style="6" bestFit="1" customWidth="1"/>
    <col min="11094" max="11094" width="5.88671875" style="6" customWidth="1"/>
    <col min="11095" max="11095" width="12.88671875" style="6" bestFit="1" customWidth="1"/>
    <col min="11096" max="11096" width="7.6640625" style="6" bestFit="1" customWidth="1"/>
    <col min="11097" max="11101" width="5.33203125" style="6" bestFit="1" customWidth="1"/>
    <col min="11102" max="11102" width="4.5546875" style="6" bestFit="1" customWidth="1"/>
    <col min="11103" max="11105" width="5.33203125" style="6" bestFit="1" customWidth="1"/>
    <col min="11106" max="11116" width="5.44140625" style="6" bestFit="1" customWidth="1"/>
    <col min="11117" max="11257" width="11.44140625" style="6"/>
    <col min="11258" max="11258" width="12.88671875" style="6" bestFit="1" customWidth="1"/>
    <col min="11259" max="11259" width="13.5546875" style="6" customWidth="1"/>
    <col min="11260" max="11260" width="29" style="6" bestFit="1" customWidth="1"/>
    <col min="11261" max="11261" width="16.6640625" style="6" bestFit="1" customWidth="1"/>
    <col min="11262" max="11262" width="5.6640625" style="6" bestFit="1" customWidth="1"/>
    <col min="11263" max="11263" width="5.88671875" style="6" bestFit="1" customWidth="1"/>
    <col min="11264" max="11264" width="5" style="6" bestFit="1" customWidth="1"/>
    <col min="11265" max="11266" width="5.33203125" style="6" bestFit="1" customWidth="1"/>
    <col min="11267" max="11267" width="4.44140625" style="6" bestFit="1" customWidth="1"/>
    <col min="11268" max="11268" width="5.33203125" style="6" bestFit="1" customWidth="1"/>
    <col min="11269" max="11269" width="4.88671875" style="6" bestFit="1" customWidth="1"/>
    <col min="11270" max="11270" width="5.6640625" style="6" bestFit="1" customWidth="1"/>
    <col min="11271" max="11271" width="5.6640625" style="6" customWidth="1"/>
    <col min="11272" max="11272" width="12.88671875" style="6" bestFit="1" customWidth="1"/>
    <col min="11273" max="11273" width="5.44140625" style="6" bestFit="1" customWidth="1"/>
    <col min="11274" max="11279" width="5.44140625" style="6" customWidth="1"/>
    <col min="11280" max="11280" width="6" style="6" bestFit="1" customWidth="1"/>
    <col min="11281" max="11281" width="6.88671875" style="6" bestFit="1" customWidth="1"/>
    <col min="11282" max="11282" width="6" style="6" bestFit="1" customWidth="1"/>
    <col min="11283" max="11284" width="5.33203125" style="6" bestFit="1" customWidth="1"/>
    <col min="11285" max="11285" width="4.6640625" style="6" bestFit="1" customWidth="1"/>
    <col min="11286" max="11286" width="4.44140625" style="6" bestFit="1" customWidth="1"/>
    <col min="11287" max="11288" width="5.33203125" style="6" bestFit="1" customWidth="1"/>
    <col min="11289" max="11316" width="5.33203125" style="6" customWidth="1"/>
    <col min="11317" max="11321" width="5.33203125" style="6" bestFit="1" customWidth="1"/>
    <col min="11322" max="11322" width="5.5546875" style="6" bestFit="1" customWidth="1"/>
    <col min="11323" max="11324" width="5.33203125" style="6" bestFit="1" customWidth="1"/>
    <col min="11325" max="11325" width="5.5546875" style="6" bestFit="1" customWidth="1"/>
    <col min="11326" max="11326" width="6.88671875" style="6" bestFit="1" customWidth="1"/>
    <col min="11327" max="11327" width="6.88671875" style="6" customWidth="1"/>
    <col min="11328" max="11328" width="12.88671875" style="6" bestFit="1" customWidth="1"/>
    <col min="11329" max="11330" width="6.88671875" style="6" bestFit="1" customWidth="1"/>
    <col min="11331" max="11339" width="5.33203125" style="6" bestFit="1" customWidth="1"/>
    <col min="11340" max="11340" width="4.44140625" style="6" bestFit="1" customWidth="1"/>
    <col min="11341" max="11346" width="5.33203125" style="6" bestFit="1" customWidth="1"/>
    <col min="11347" max="11347" width="4.44140625" style="6" bestFit="1" customWidth="1"/>
    <col min="11348" max="11348" width="5.33203125" style="6" bestFit="1" customWidth="1"/>
    <col min="11349" max="11349" width="5.88671875" style="6" bestFit="1" customWidth="1"/>
    <col min="11350" max="11350" width="5.88671875" style="6" customWidth="1"/>
    <col min="11351" max="11351" width="12.88671875" style="6" bestFit="1" customWidth="1"/>
    <col min="11352" max="11352" width="7.6640625" style="6" bestFit="1" customWidth="1"/>
    <col min="11353" max="11357" width="5.33203125" style="6" bestFit="1" customWidth="1"/>
    <col min="11358" max="11358" width="4.5546875" style="6" bestFit="1" customWidth="1"/>
    <col min="11359" max="11361" width="5.33203125" style="6" bestFit="1" customWidth="1"/>
    <col min="11362" max="11372" width="5.44140625" style="6" bestFit="1" customWidth="1"/>
    <col min="11373" max="11513" width="11.44140625" style="6"/>
    <col min="11514" max="11514" width="12.88671875" style="6" bestFit="1" customWidth="1"/>
    <col min="11515" max="11515" width="13.5546875" style="6" customWidth="1"/>
    <col min="11516" max="11516" width="29" style="6" bestFit="1" customWidth="1"/>
    <col min="11517" max="11517" width="16.6640625" style="6" bestFit="1" customWidth="1"/>
    <col min="11518" max="11518" width="5.6640625" style="6" bestFit="1" customWidth="1"/>
    <col min="11519" max="11519" width="5.88671875" style="6" bestFit="1" customWidth="1"/>
    <col min="11520" max="11520" width="5" style="6" bestFit="1" customWidth="1"/>
    <col min="11521" max="11522" width="5.33203125" style="6" bestFit="1" customWidth="1"/>
    <col min="11523" max="11523" width="4.44140625" style="6" bestFit="1" customWidth="1"/>
    <col min="11524" max="11524" width="5.33203125" style="6" bestFit="1" customWidth="1"/>
    <col min="11525" max="11525" width="4.88671875" style="6" bestFit="1" customWidth="1"/>
    <col min="11526" max="11526" width="5.6640625" style="6" bestFit="1" customWidth="1"/>
    <col min="11527" max="11527" width="5.6640625" style="6" customWidth="1"/>
    <col min="11528" max="11528" width="12.88671875" style="6" bestFit="1" customWidth="1"/>
    <col min="11529" max="11529" width="5.44140625" style="6" bestFit="1" customWidth="1"/>
    <col min="11530" max="11535" width="5.44140625" style="6" customWidth="1"/>
    <col min="11536" max="11536" width="6" style="6" bestFit="1" customWidth="1"/>
    <col min="11537" max="11537" width="6.88671875" style="6" bestFit="1" customWidth="1"/>
    <col min="11538" max="11538" width="6" style="6" bestFit="1" customWidth="1"/>
    <col min="11539" max="11540" width="5.33203125" style="6" bestFit="1" customWidth="1"/>
    <col min="11541" max="11541" width="4.6640625" style="6" bestFit="1" customWidth="1"/>
    <col min="11542" max="11542" width="4.44140625" style="6" bestFit="1" customWidth="1"/>
    <col min="11543" max="11544" width="5.33203125" style="6" bestFit="1" customWidth="1"/>
    <col min="11545" max="11572" width="5.33203125" style="6" customWidth="1"/>
    <col min="11573" max="11577" width="5.33203125" style="6" bestFit="1" customWidth="1"/>
    <col min="11578" max="11578" width="5.5546875" style="6" bestFit="1" customWidth="1"/>
    <col min="11579" max="11580" width="5.33203125" style="6" bestFit="1" customWidth="1"/>
    <col min="11581" max="11581" width="5.5546875" style="6" bestFit="1" customWidth="1"/>
    <col min="11582" max="11582" width="6.88671875" style="6" bestFit="1" customWidth="1"/>
    <col min="11583" max="11583" width="6.88671875" style="6" customWidth="1"/>
    <col min="11584" max="11584" width="12.88671875" style="6" bestFit="1" customWidth="1"/>
    <col min="11585" max="11586" width="6.88671875" style="6" bestFit="1" customWidth="1"/>
    <col min="11587" max="11595" width="5.33203125" style="6" bestFit="1" customWidth="1"/>
    <col min="11596" max="11596" width="4.44140625" style="6" bestFit="1" customWidth="1"/>
    <col min="11597" max="11602" width="5.33203125" style="6" bestFit="1" customWidth="1"/>
    <col min="11603" max="11603" width="4.44140625" style="6" bestFit="1" customWidth="1"/>
    <col min="11604" max="11604" width="5.33203125" style="6" bestFit="1" customWidth="1"/>
    <col min="11605" max="11605" width="5.88671875" style="6" bestFit="1" customWidth="1"/>
    <col min="11606" max="11606" width="5.88671875" style="6" customWidth="1"/>
    <col min="11607" max="11607" width="12.88671875" style="6" bestFit="1" customWidth="1"/>
    <col min="11608" max="11608" width="7.6640625" style="6" bestFit="1" customWidth="1"/>
    <col min="11609" max="11613" width="5.33203125" style="6" bestFit="1" customWidth="1"/>
    <col min="11614" max="11614" width="4.5546875" style="6" bestFit="1" customWidth="1"/>
    <col min="11615" max="11617" width="5.33203125" style="6" bestFit="1" customWidth="1"/>
    <col min="11618" max="11628" width="5.44140625" style="6" bestFit="1" customWidth="1"/>
    <col min="11629" max="11769" width="11.44140625" style="6"/>
    <col min="11770" max="11770" width="12.88671875" style="6" bestFit="1" customWidth="1"/>
    <col min="11771" max="11771" width="13.5546875" style="6" customWidth="1"/>
    <col min="11772" max="11772" width="29" style="6" bestFit="1" customWidth="1"/>
    <col min="11773" max="11773" width="16.6640625" style="6" bestFit="1" customWidth="1"/>
    <col min="11774" max="11774" width="5.6640625" style="6" bestFit="1" customWidth="1"/>
    <col min="11775" max="11775" width="5.88671875" style="6" bestFit="1" customWidth="1"/>
    <col min="11776" max="11776" width="5" style="6" bestFit="1" customWidth="1"/>
    <col min="11777" max="11778" width="5.33203125" style="6" bestFit="1" customWidth="1"/>
    <col min="11779" max="11779" width="4.44140625" style="6" bestFit="1" customWidth="1"/>
    <col min="11780" max="11780" width="5.33203125" style="6" bestFit="1" customWidth="1"/>
    <col min="11781" max="11781" width="4.88671875" style="6" bestFit="1" customWidth="1"/>
    <col min="11782" max="11782" width="5.6640625" style="6" bestFit="1" customWidth="1"/>
    <col min="11783" max="11783" width="5.6640625" style="6" customWidth="1"/>
    <col min="11784" max="11784" width="12.88671875" style="6" bestFit="1" customWidth="1"/>
    <col min="11785" max="11785" width="5.44140625" style="6" bestFit="1" customWidth="1"/>
    <col min="11786" max="11791" width="5.44140625" style="6" customWidth="1"/>
    <col min="11792" max="11792" width="6" style="6" bestFit="1" customWidth="1"/>
    <col min="11793" max="11793" width="6.88671875" style="6" bestFit="1" customWidth="1"/>
    <col min="11794" max="11794" width="6" style="6" bestFit="1" customWidth="1"/>
    <col min="11795" max="11796" width="5.33203125" style="6" bestFit="1" customWidth="1"/>
    <col min="11797" max="11797" width="4.6640625" style="6" bestFit="1" customWidth="1"/>
    <col min="11798" max="11798" width="4.44140625" style="6" bestFit="1" customWidth="1"/>
    <col min="11799" max="11800" width="5.33203125" style="6" bestFit="1" customWidth="1"/>
    <col min="11801" max="11828" width="5.33203125" style="6" customWidth="1"/>
    <col min="11829" max="11833" width="5.33203125" style="6" bestFit="1" customWidth="1"/>
    <col min="11834" max="11834" width="5.5546875" style="6" bestFit="1" customWidth="1"/>
    <col min="11835" max="11836" width="5.33203125" style="6" bestFit="1" customWidth="1"/>
    <col min="11837" max="11837" width="5.5546875" style="6" bestFit="1" customWidth="1"/>
    <col min="11838" max="11838" width="6.88671875" style="6" bestFit="1" customWidth="1"/>
    <col min="11839" max="11839" width="6.88671875" style="6" customWidth="1"/>
    <col min="11840" max="11840" width="12.88671875" style="6" bestFit="1" customWidth="1"/>
    <col min="11841" max="11842" width="6.88671875" style="6" bestFit="1" customWidth="1"/>
    <col min="11843" max="11851" width="5.33203125" style="6" bestFit="1" customWidth="1"/>
    <col min="11852" max="11852" width="4.44140625" style="6" bestFit="1" customWidth="1"/>
    <col min="11853" max="11858" width="5.33203125" style="6" bestFit="1" customWidth="1"/>
    <col min="11859" max="11859" width="4.44140625" style="6" bestFit="1" customWidth="1"/>
    <col min="11860" max="11860" width="5.33203125" style="6" bestFit="1" customWidth="1"/>
    <col min="11861" max="11861" width="5.88671875" style="6" bestFit="1" customWidth="1"/>
    <col min="11862" max="11862" width="5.88671875" style="6" customWidth="1"/>
    <col min="11863" max="11863" width="12.88671875" style="6" bestFit="1" customWidth="1"/>
    <col min="11864" max="11864" width="7.6640625" style="6" bestFit="1" customWidth="1"/>
    <col min="11865" max="11869" width="5.33203125" style="6" bestFit="1" customWidth="1"/>
    <col min="11870" max="11870" width="4.5546875" style="6" bestFit="1" customWidth="1"/>
    <col min="11871" max="11873" width="5.33203125" style="6" bestFit="1" customWidth="1"/>
    <col min="11874" max="11884" width="5.44140625" style="6" bestFit="1" customWidth="1"/>
    <col min="11885" max="12025" width="11.44140625" style="6"/>
    <col min="12026" max="12026" width="12.88671875" style="6" bestFit="1" customWidth="1"/>
    <col min="12027" max="12027" width="13.5546875" style="6" customWidth="1"/>
    <col min="12028" max="12028" width="29" style="6" bestFit="1" customWidth="1"/>
    <col min="12029" max="12029" width="16.6640625" style="6" bestFit="1" customWidth="1"/>
    <col min="12030" max="12030" width="5.6640625" style="6" bestFit="1" customWidth="1"/>
    <col min="12031" max="12031" width="5.88671875" style="6" bestFit="1" customWidth="1"/>
    <col min="12032" max="12032" width="5" style="6" bestFit="1" customWidth="1"/>
    <col min="12033" max="12034" width="5.33203125" style="6" bestFit="1" customWidth="1"/>
    <col min="12035" max="12035" width="4.44140625" style="6" bestFit="1" customWidth="1"/>
    <col min="12036" max="12036" width="5.33203125" style="6" bestFit="1" customWidth="1"/>
    <col min="12037" max="12037" width="4.88671875" style="6" bestFit="1" customWidth="1"/>
    <col min="12038" max="12038" width="5.6640625" style="6" bestFit="1" customWidth="1"/>
    <col min="12039" max="12039" width="5.6640625" style="6" customWidth="1"/>
    <col min="12040" max="12040" width="12.88671875" style="6" bestFit="1" customWidth="1"/>
    <col min="12041" max="12041" width="5.44140625" style="6" bestFit="1" customWidth="1"/>
    <col min="12042" max="12047" width="5.44140625" style="6" customWidth="1"/>
    <col min="12048" max="12048" width="6" style="6" bestFit="1" customWidth="1"/>
    <col min="12049" max="12049" width="6.88671875" style="6" bestFit="1" customWidth="1"/>
    <col min="12050" max="12050" width="6" style="6" bestFit="1" customWidth="1"/>
    <col min="12051" max="12052" width="5.33203125" style="6" bestFit="1" customWidth="1"/>
    <col min="12053" max="12053" width="4.6640625" style="6" bestFit="1" customWidth="1"/>
    <col min="12054" max="12054" width="4.44140625" style="6" bestFit="1" customWidth="1"/>
    <col min="12055" max="12056" width="5.33203125" style="6" bestFit="1" customWidth="1"/>
    <col min="12057" max="12084" width="5.33203125" style="6" customWidth="1"/>
    <col min="12085" max="12089" width="5.33203125" style="6" bestFit="1" customWidth="1"/>
    <col min="12090" max="12090" width="5.5546875" style="6" bestFit="1" customWidth="1"/>
    <col min="12091" max="12092" width="5.33203125" style="6" bestFit="1" customWidth="1"/>
    <col min="12093" max="12093" width="5.5546875" style="6" bestFit="1" customWidth="1"/>
    <col min="12094" max="12094" width="6.88671875" style="6" bestFit="1" customWidth="1"/>
    <col min="12095" max="12095" width="6.88671875" style="6" customWidth="1"/>
    <col min="12096" max="12096" width="12.88671875" style="6" bestFit="1" customWidth="1"/>
    <col min="12097" max="12098" width="6.88671875" style="6" bestFit="1" customWidth="1"/>
    <col min="12099" max="12107" width="5.33203125" style="6" bestFit="1" customWidth="1"/>
    <col min="12108" max="12108" width="4.44140625" style="6" bestFit="1" customWidth="1"/>
    <col min="12109" max="12114" width="5.33203125" style="6" bestFit="1" customWidth="1"/>
    <col min="12115" max="12115" width="4.44140625" style="6" bestFit="1" customWidth="1"/>
    <col min="12116" max="12116" width="5.33203125" style="6" bestFit="1" customWidth="1"/>
    <col min="12117" max="12117" width="5.88671875" style="6" bestFit="1" customWidth="1"/>
    <col min="12118" max="12118" width="5.88671875" style="6" customWidth="1"/>
    <col min="12119" max="12119" width="12.88671875" style="6" bestFit="1" customWidth="1"/>
    <col min="12120" max="12120" width="7.6640625" style="6" bestFit="1" customWidth="1"/>
    <col min="12121" max="12125" width="5.33203125" style="6" bestFit="1" customWidth="1"/>
    <col min="12126" max="12126" width="4.5546875" style="6" bestFit="1" customWidth="1"/>
    <col min="12127" max="12129" width="5.33203125" style="6" bestFit="1" customWidth="1"/>
    <col min="12130" max="12140" width="5.44140625" style="6" bestFit="1" customWidth="1"/>
    <col min="12141" max="12281" width="11.44140625" style="6"/>
    <col min="12282" max="12282" width="12.88671875" style="6" bestFit="1" customWidth="1"/>
    <col min="12283" max="12283" width="13.5546875" style="6" customWidth="1"/>
    <col min="12284" max="12284" width="29" style="6" bestFit="1" customWidth="1"/>
    <col min="12285" max="12285" width="16.6640625" style="6" bestFit="1" customWidth="1"/>
    <col min="12286" max="12286" width="5.6640625" style="6" bestFit="1" customWidth="1"/>
    <col min="12287" max="12287" width="5.88671875" style="6" bestFit="1" customWidth="1"/>
    <col min="12288" max="12288" width="5" style="6" bestFit="1" customWidth="1"/>
    <col min="12289" max="12290" width="5.33203125" style="6" bestFit="1" customWidth="1"/>
    <col min="12291" max="12291" width="4.44140625" style="6" bestFit="1" customWidth="1"/>
    <col min="12292" max="12292" width="5.33203125" style="6" bestFit="1" customWidth="1"/>
    <col min="12293" max="12293" width="4.88671875" style="6" bestFit="1" customWidth="1"/>
    <col min="12294" max="12294" width="5.6640625" style="6" bestFit="1" customWidth="1"/>
    <col min="12295" max="12295" width="5.6640625" style="6" customWidth="1"/>
    <col min="12296" max="12296" width="12.88671875" style="6" bestFit="1" customWidth="1"/>
    <col min="12297" max="12297" width="5.44140625" style="6" bestFit="1" customWidth="1"/>
    <col min="12298" max="12303" width="5.44140625" style="6" customWidth="1"/>
    <col min="12304" max="12304" width="6" style="6" bestFit="1" customWidth="1"/>
    <col min="12305" max="12305" width="6.88671875" style="6" bestFit="1" customWidth="1"/>
    <col min="12306" max="12306" width="6" style="6" bestFit="1" customWidth="1"/>
    <col min="12307" max="12308" width="5.33203125" style="6" bestFit="1" customWidth="1"/>
    <col min="12309" max="12309" width="4.6640625" style="6" bestFit="1" customWidth="1"/>
    <col min="12310" max="12310" width="4.44140625" style="6" bestFit="1" customWidth="1"/>
    <col min="12311" max="12312" width="5.33203125" style="6" bestFit="1" customWidth="1"/>
    <col min="12313" max="12340" width="5.33203125" style="6" customWidth="1"/>
    <col min="12341" max="12345" width="5.33203125" style="6" bestFit="1" customWidth="1"/>
    <col min="12346" max="12346" width="5.5546875" style="6" bestFit="1" customWidth="1"/>
    <col min="12347" max="12348" width="5.33203125" style="6" bestFit="1" customWidth="1"/>
    <col min="12349" max="12349" width="5.5546875" style="6" bestFit="1" customWidth="1"/>
    <col min="12350" max="12350" width="6.88671875" style="6" bestFit="1" customWidth="1"/>
    <col min="12351" max="12351" width="6.88671875" style="6" customWidth="1"/>
    <col min="12352" max="12352" width="12.88671875" style="6" bestFit="1" customWidth="1"/>
    <col min="12353" max="12354" width="6.88671875" style="6" bestFit="1" customWidth="1"/>
    <col min="12355" max="12363" width="5.33203125" style="6" bestFit="1" customWidth="1"/>
    <col min="12364" max="12364" width="4.44140625" style="6" bestFit="1" customWidth="1"/>
    <col min="12365" max="12370" width="5.33203125" style="6" bestFit="1" customWidth="1"/>
    <col min="12371" max="12371" width="4.44140625" style="6" bestFit="1" customWidth="1"/>
    <col min="12372" max="12372" width="5.33203125" style="6" bestFit="1" customWidth="1"/>
    <col min="12373" max="12373" width="5.88671875" style="6" bestFit="1" customWidth="1"/>
    <col min="12374" max="12374" width="5.88671875" style="6" customWidth="1"/>
    <col min="12375" max="12375" width="12.88671875" style="6" bestFit="1" customWidth="1"/>
    <col min="12376" max="12376" width="7.6640625" style="6" bestFit="1" customWidth="1"/>
    <col min="12377" max="12381" width="5.33203125" style="6" bestFit="1" customWidth="1"/>
    <col min="12382" max="12382" width="4.5546875" style="6" bestFit="1" customWidth="1"/>
    <col min="12383" max="12385" width="5.33203125" style="6" bestFit="1" customWidth="1"/>
    <col min="12386" max="12396" width="5.44140625" style="6" bestFit="1" customWidth="1"/>
    <col min="12397" max="12537" width="11.44140625" style="6"/>
    <col min="12538" max="12538" width="12.88671875" style="6" bestFit="1" customWidth="1"/>
    <col min="12539" max="12539" width="13.5546875" style="6" customWidth="1"/>
    <col min="12540" max="12540" width="29" style="6" bestFit="1" customWidth="1"/>
    <col min="12541" max="12541" width="16.6640625" style="6" bestFit="1" customWidth="1"/>
    <col min="12542" max="12542" width="5.6640625" style="6" bestFit="1" customWidth="1"/>
    <col min="12543" max="12543" width="5.88671875" style="6" bestFit="1" customWidth="1"/>
    <col min="12544" max="12544" width="5" style="6" bestFit="1" customWidth="1"/>
    <col min="12545" max="12546" width="5.33203125" style="6" bestFit="1" customWidth="1"/>
    <col min="12547" max="12547" width="4.44140625" style="6" bestFit="1" customWidth="1"/>
    <col min="12548" max="12548" width="5.33203125" style="6" bestFit="1" customWidth="1"/>
    <col min="12549" max="12549" width="4.88671875" style="6" bestFit="1" customWidth="1"/>
    <col min="12550" max="12550" width="5.6640625" style="6" bestFit="1" customWidth="1"/>
    <col min="12551" max="12551" width="5.6640625" style="6" customWidth="1"/>
    <col min="12552" max="12552" width="12.88671875" style="6" bestFit="1" customWidth="1"/>
    <col min="12553" max="12553" width="5.44140625" style="6" bestFit="1" customWidth="1"/>
    <col min="12554" max="12559" width="5.44140625" style="6" customWidth="1"/>
    <col min="12560" max="12560" width="6" style="6" bestFit="1" customWidth="1"/>
    <col min="12561" max="12561" width="6.88671875" style="6" bestFit="1" customWidth="1"/>
    <col min="12562" max="12562" width="6" style="6" bestFit="1" customWidth="1"/>
    <col min="12563" max="12564" width="5.33203125" style="6" bestFit="1" customWidth="1"/>
    <col min="12565" max="12565" width="4.6640625" style="6" bestFit="1" customWidth="1"/>
    <col min="12566" max="12566" width="4.44140625" style="6" bestFit="1" customWidth="1"/>
    <col min="12567" max="12568" width="5.33203125" style="6" bestFit="1" customWidth="1"/>
    <col min="12569" max="12596" width="5.33203125" style="6" customWidth="1"/>
    <col min="12597" max="12601" width="5.33203125" style="6" bestFit="1" customWidth="1"/>
    <col min="12602" max="12602" width="5.5546875" style="6" bestFit="1" customWidth="1"/>
    <col min="12603" max="12604" width="5.33203125" style="6" bestFit="1" customWidth="1"/>
    <col min="12605" max="12605" width="5.5546875" style="6" bestFit="1" customWidth="1"/>
    <col min="12606" max="12606" width="6.88671875" style="6" bestFit="1" customWidth="1"/>
    <col min="12607" max="12607" width="6.88671875" style="6" customWidth="1"/>
    <col min="12608" max="12608" width="12.88671875" style="6" bestFit="1" customWidth="1"/>
    <col min="12609" max="12610" width="6.88671875" style="6" bestFit="1" customWidth="1"/>
    <col min="12611" max="12619" width="5.33203125" style="6" bestFit="1" customWidth="1"/>
    <col min="12620" max="12620" width="4.44140625" style="6" bestFit="1" customWidth="1"/>
    <col min="12621" max="12626" width="5.33203125" style="6" bestFit="1" customWidth="1"/>
    <col min="12627" max="12627" width="4.44140625" style="6" bestFit="1" customWidth="1"/>
    <col min="12628" max="12628" width="5.33203125" style="6" bestFit="1" customWidth="1"/>
    <col min="12629" max="12629" width="5.88671875" style="6" bestFit="1" customWidth="1"/>
    <col min="12630" max="12630" width="5.88671875" style="6" customWidth="1"/>
    <col min="12631" max="12631" width="12.88671875" style="6" bestFit="1" customWidth="1"/>
    <col min="12632" max="12632" width="7.6640625" style="6" bestFit="1" customWidth="1"/>
    <col min="12633" max="12637" width="5.33203125" style="6" bestFit="1" customWidth="1"/>
    <col min="12638" max="12638" width="4.5546875" style="6" bestFit="1" customWidth="1"/>
    <col min="12639" max="12641" width="5.33203125" style="6" bestFit="1" customWidth="1"/>
    <col min="12642" max="12652" width="5.44140625" style="6" bestFit="1" customWidth="1"/>
    <col min="12653" max="12793" width="11.44140625" style="6"/>
    <col min="12794" max="12794" width="12.88671875" style="6" bestFit="1" customWidth="1"/>
    <col min="12795" max="12795" width="13.5546875" style="6" customWidth="1"/>
    <col min="12796" max="12796" width="29" style="6" bestFit="1" customWidth="1"/>
    <col min="12797" max="12797" width="16.6640625" style="6" bestFit="1" customWidth="1"/>
    <col min="12798" max="12798" width="5.6640625" style="6" bestFit="1" customWidth="1"/>
    <col min="12799" max="12799" width="5.88671875" style="6" bestFit="1" customWidth="1"/>
    <col min="12800" max="12800" width="5" style="6" bestFit="1" customWidth="1"/>
    <col min="12801" max="12802" width="5.33203125" style="6" bestFit="1" customWidth="1"/>
    <col min="12803" max="12803" width="4.44140625" style="6" bestFit="1" customWidth="1"/>
    <col min="12804" max="12804" width="5.33203125" style="6" bestFit="1" customWidth="1"/>
    <col min="12805" max="12805" width="4.88671875" style="6" bestFit="1" customWidth="1"/>
    <col min="12806" max="12806" width="5.6640625" style="6" bestFit="1" customWidth="1"/>
    <col min="12807" max="12807" width="5.6640625" style="6" customWidth="1"/>
    <col min="12808" max="12808" width="12.88671875" style="6" bestFit="1" customWidth="1"/>
    <col min="12809" max="12809" width="5.44140625" style="6" bestFit="1" customWidth="1"/>
    <col min="12810" max="12815" width="5.44140625" style="6" customWidth="1"/>
    <col min="12816" max="12816" width="6" style="6" bestFit="1" customWidth="1"/>
    <col min="12817" max="12817" width="6.88671875" style="6" bestFit="1" customWidth="1"/>
    <col min="12818" max="12818" width="6" style="6" bestFit="1" customWidth="1"/>
    <col min="12819" max="12820" width="5.33203125" style="6" bestFit="1" customWidth="1"/>
    <col min="12821" max="12821" width="4.6640625" style="6" bestFit="1" customWidth="1"/>
    <col min="12822" max="12822" width="4.44140625" style="6" bestFit="1" customWidth="1"/>
    <col min="12823" max="12824" width="5.33203125" style="6" bestFit="1" customWidth="1"/>
    <col min="12825" max="12852" width="5.33203125" style="6" customWidth="1"/>
    <col min="12853" max="12857" width="5.33203125" style="6" bestFit="1" customWidth="1"/>
    <col min="12858" max="12858" width="5.5546875" style="6" bestFit="1" customWidth="1"/>
    <col min="12859" max="12860" width="5.33203125" style="6" bestFit="1" customWidth="1"/>
    <col min="12861" max="12861" width="5.5546875" style="6" bestFit="1" customWidth="1"/>
    <col min="12862" max="12862" width="6.88671875" style="6" bestFit="1" customWidth="1"/>
    <col min="12863" max="12863" width="6.88671875" style="6" customWidth="1"/>
    <col min="12864" max="12864" width="12.88671875" style="6" bestFit="1" customWidth="1"/>
    <col min="12865" max="12866" width="6.88671875" style="6" bestFit="1" customWidth="1"/>
    <col min="12867" max="12875" width="5.33203125" style="6" bestFit="1" customWidth="1"/>
    <col min="12876" max="12876" width="4.44140625" style="6" bestFit="1" customWidth="1"/>
    <col min="12877" max="12882" width="5.33203125" style="6" bestFit="1" customWidth="1"/>
    <col min="12883" max="12883" width="4.44140625" style="6" bestFit="1" customWidth="1"/>
    <col min="12884" max="12884" width="5.33203125" style="6" bestFit="1" customWidth="1"/>
    <col min="12885" max="12885" width="5.88671875" style="6" bestFit="1" customWidth="1"/>
    <col min="12886" max="12886" width="5.88671875" style="6" customWidth="1"/>
    <col min="12887" max="12887" width="12.88671875" style="6" bestFit="1" customWidth="1"/>
    <col min="12888" max="12888" width="7.6640625" style="6" bestFit="1" customWidth="1"/>
    <col min="12889" max="12893" width="5.33203125" style="6" bestFit="1" customWidth="1"/>
    <col min="12894" max="12894" width="4.5546875" style="6" bestFit="1" customWidth="1"/>
    <col min="12895" max="12897" width="5.33203125" style="6" bestFit="1" customWidth="1"/>
    <col min="12898" max="12908" width="5.44140625" style="6" bestFit="1" customWidth="1"/>
    <col min="12909" max="13049" width="11.44140625" style="6"/>
    <col min="13050" max="13050" width="12.88671875" style="6" bestFit="1" customWidth="1"/>
    <col min="13051" max="13051" width="13.5546875" style="6" customWidth="1"/>
    <col min="13052" max="13052" width="29" style="6" bestFit="1" customWidth="1"/>
    <col min="13053" max="13053" width="16.6640625" style="6" bestFit="1" customWidth="1"/>
    <col min="13054" max="13054" width="5.6640625" style="6" bestFit="1" customWidth="1"/>
    <col min="13055" max="13055" width="5.88671875" style="6" bestFit="1" customWidth="1"/>
    <col min="13056" max="13056" width="5" style="6" bestFit="1" customWidth="1"/>
    <col min="13057" max="13058" width="5.33203125" style="6" bestFit="1" customWidth="1"/>
    <col min="13059" max="13059" width="4.44140625" style="6" bestFit="1" customWidth="1"/>
    <col min="13060" max="13060" width="5.33203125" style="6" bestFit="1" customWidth="1"/>
    <col min="13061" max="13061" width="4.88671875" style="6" bestFit="1" customWidth="1"/>
    <col min="13062" max="13062" width="5.6640625" style="6" bestFit="1" customWidth="1"/>
    <col min="13063" max="13063" width="5.6640625" style="6" customWidth="1"/>
    <col min="13064" max="13064" width="12.88671875" style="6" bestFit="1" customWidth="1"/>
    <col min="13065" max="13065" width="5.44140625" style="6" bestFit="1" customWidth="1"/>
    <col min="13066" max="13071" width="5.44140625" style="6" customWidth="1"/>
    <col min="13072" max="13072" width="6" style="6" bestFit="1" customWidth="1"/>
    <col min="13073" max="13073" width="6.88671875" style="6" bestFit="1" customWidth="1"/>
    <col min="13074" max="13074" width="6" style="6" bestFit="1" customWidth="1"/>
    <col min="13075" max="13076" width="5.33203125" style="6" bestFit="1" customWidth="1"/>
    <col min="13077" max="13077" width="4.6640625" style="6" bestFit="1" customWidth="1"/>
    <col min="13078" max="13078" width="4.44140625" style="6" bestFit="1" customWidth="1"/>
    <col min="13079" max="13080" width="5.33203125" style="6" bestFit="1" customWidth="1"/>
    <col min="13081" max="13108" width="5.33203125" style="6" customWidth="1"/>
    <col min="13109" max="13113" width="5.33203125" style="6" bestFit="1" customWidth="1"/>
    <col min="13114" max="13114" width="5.5546875" style="6" bestFit="1" customWidth="1"/>
    <col min="13115" max="13116" width="5.33203125" style="6" bestFit="1" customWidth="1"/>
    <col min="13117" max="13117" width="5.5546875" style="6" bestFit="1" customWidth="1"/>
    <col min="13118" max="13118" width="6.88671875" style="6" bestFit="1" customWidth="1"/>
    <col min="13119" max="13119" width="6.88671875" style="6" customWidth="1"/>
    <col min="13120" max="13120" width="12.88671875" style="6" bestFit="1" customWidth="1"/>
    <col min="13121" max="13122" width="6.88671875" style="6" bestFit="1" customWidth="1"/>
    <col min="13123" max="13131" width="5.33203125" style="6" bestFit="1" customWidth="1"/>
    <col min="13132" max="13132" width="4.44140625" style="6" bestFit="1" customWidth="1"/>
    <col min="13133" max="13138" width="5.33203125" style="6" bestFit="1" customWidth="1"/>
    <col min="13139" max="13139" width="4.44140625" style="6" bestFit="1" customWidth="1"/>
    <col min="13140" max="13140" width="5.33203125" style="6" bestFit="1" customWidth="1"/>
    <col min="13141" max="13141" width="5.88671875" style="6" bestFit="1" customWidth="1"/>
    <col min="13142" max="13142" width="5.88671875" style="6" customWidth="1"/>
    <col min="13143" max="13143" width="12.88671875" style="6" bestFit="1" customWidth="1"/>
    <col min="13144" max="13144" width="7.6640625" style="6" bestFit="1" customWidth="1"/>
    <col min="13145" max="13149" width="5.33203125" style="6" bestFit="1" customWidth="1"/>
    <col min="13150" max="13150" width="4.5546875" style="6" bestFit="1" customWidth="1"/>
    <col min="13151" max="13153" width="5.33203125" style="6" bestFit="1" customWidth="1"/>
    <col min="13154" max="13164" width="5.44140625" style="6" bestFit="1" customWidth="1"/>
    <col min="13165" max="13305" width="11.44140625" style="6"/>
    <col min="13306" max="13306" width="12.88671875" style="6" bestFit="1" customWidth="1"/>
    <col min="13307" max="13307" width="13.5546875" style="6" customWidth="1"/>
    <col min="13308" max="13308" width="29" style="6" bestFit="1" customWidth="1"/>
    <col min="13309" max="13309" width="16.6640625" style="6" bestFit="1" customWidth="1"/>
    <col min="13310" max="13310" width="5.6640625" style="6" bestFit="1" customWidth="1"/>
    <col min="13311" max="13311" width="5.88671875" style="6" bestFit="1" customWidth="1"/>
    <col min="13312" max="13312" width="5" style="6" bestFit="1" customWidth="1"/>
    <col min="13313" max="13314" width="5.33203125" style="6" bestFit="1" customWidth="1"/>
    <col min="13315" max="13315" width="4.44140625" style="6" bestFit="1" customWidth="1"/>
    <col min="13316" max="13316" width="5.33203125" style="6" bestFit="1" customWidth="1"/>
    <col min="13317" max="13317" width="4.88671875" style="6" bestFit="1" customWidth="1"/>
    <col min="13318" max="13318" width="5.6640625" style="6" bestFit="1" customWidth="1"/>
    <col min="13319" max="13319" width="5.6640625" style="6" customWidth="1"/>
    <col min="13320" max="13320" width="12.88671875" style="6" bestFit="1" customWidth="1"/>
    <col min="13321" max="13321" width="5.44140625" style="6" bestFit="1" customWidth="1"/>
    <col min="13322" max="13327" width="5.44140625" style="6" customWidth="1"/>
    <col min="13328" max="13328" width="6" style="6" bestFit="1" customWidth="1"/>
    <col min="13329" max="13329" width="6.88671875" style="6" bestFit="1" customWidth="1"/>
    <col min="13330" max="13330" width="6" style="6" bestFit="1" customWidth="1"/>
    <col min="13331" max="13332" width="5.33203125" style="6" bestFit="1" customWidth="1"/>
    <col min="13333" max="13333" width="4.6640625" style="6" bestFit="1" customWidth="1"/>
    <col min="13334" max="13334" width="4.44140625" style="6" bestFit="1" customWidth="1"/>
    <col min="13335" max="13336" width="5.33203125" style="6" bestFit="1" customWidth="1"/>
    <col min="13337" max="13364" width="5.33203125" style="6" customWidth="1"/>
    <col min="13365" max="13369" width="5.33203125" style="6" bestFit="1" customWidth="1"/>
    <col min="13370" max="13370" width="5.5546875" style="6" bestFit="1" customWidth="1"/>
    <col min="13371" max="13372" width="5.33203125" style="6" bestFit="1" customWidth="1"/>
    <col min="13373" max="13373" width="5.5546875" style="6" bestFit="1" customWidth="1"/>
    <col min="13374" max="13374" width="6.88671875" style="6" bestFit="1" customWidth="1"/>
    <col min="13375" max="13375" width="6.88671875" style="6" customWidth="1"/>
    <col min="13376" max="13376" width="12.88671875" style="6" bestFit="1" customWidth="1"/>
    <col min="13377" max="13378" width="6.88671875" style="6" bestFit="1" customWidth="1"/>
    <col min="13379" max="13387" width="5.33203125" style="6" bestFit="1" customWidth="1"/>
    <col min="13388" max="13388" width="4.44140625" style="6" bestFit="1" customWidth="1"/>
    <col min="13389" max="13394" width="5.33203125" style="6" bestFit="1" customWidth="1"/>
    <col min="13395" max="13395" width="4.44140625" style="6" bestFit="1" customWidth="1"/>
    <col min="13396" max="13396" width="5.33203125" style="6" bestFit="1" customWidth="1"/>
    <col min="13397" max="13397" width="5.88671875" style="6" bestFit="1" customWidth="1"/>
    <col min="13398" max="13398" width="5.88671875" style="6" customWidth="1"/>
    <col min="13399" max="13399" width="12.88671875" style="6" bestFit="1" customWidth="1"/>
    <col min="13400" max="13400" width="7.6640625" style="6" bestFit="1" customWidth="1"/>
    <col min="13401" max="13405" width="5.33203125" style="6" bestFit="1" customWidth="1"/>
    <col min="13406" max="13406" width="4.5546875" style="6" bestFit="1" customWidth="1"/>
    <col min="13407" max="13409" width="5.33203125" style="6" bestFit="1" customWidth="1"/>
    <col min="13410" max="13420" width="5.44140625" style="6" bestFit="1" customWidth="1"/>
    <col min="13421" max="13561" width="11.44140625" style="6"/>
    <col min="13562" max="13562" width="12.88671875" style="6" bestFit="1" customWidth="1"/>
    <col min="13563" max="13563" width="13.5546875" style="6" customWidth="1"/>
    <col min="13564" max="13564" width="29" style="6" bestFit="1" customWidth="1"/>
    <col min="13565" max="13565" width="16.6640625" style="6" bestFit="1" customWidth="1"/>
    <col min="13566" max="13566" width="5.6640625" style="6" bestFit="1" customWidth="1"/>
    <col min="13567" max="13567" width="5.88671875" style="6" bestFit="1" customWidth="1"/>
    <col min="13568" max="13568" width="5" style="6" bestFit="1" customWidth="1"/>
    <col min="13569" max="13570" width="5.33203125" style="6" bestFit="1" customWidth="1"/>
    <col min="13571" max="13571" width="4.44140625" style="6" bestFit="1" customWidth="1"/>
    <col min="13572" max="13572" width="5.33203125" style="6" bestFit="1" customWidth="1"/>
    <col min="13573" max="13573" width="4.88671875" style="6" bestFit="1" customWidth="1"/>
    <col min="13574" max="13574" width="5.6640625" style="6" bestFit="1" customWidth="1"/>
    <col min="13575" max="13575" width="5.6640625" style="6" customWidth="1"/>
    <col min="13576" max="13576" width="12.88671875" style="6" bestFit="1" customWidth="1"/>
    <col min="13577" max="13577" width="5.44140625" style="6" bestFit="1" customWidth="1"/>
    <col min="13578" max="13583" width="5.44140625" style="6" customWidth="1"/>
    <col min="13584" max="13584" width="6" style="6" bestFit="1" customWidth="1"/>
    <col min="13585" max="13585" width="6.88671875" style="6" bestFit="1" customWidth="1"/>
    <col min="13586" max="13586" width="6" style="6" bestFit="1" customWidth="1"/>
    <col min="13587" max="13588" width="5.33203125" style="6" bestFit="1" customWidth="1"/>
    <col min="13589" max="13589" width="4.6640625" style="6" bestFit="1" customWidth="1"/>
    <col min="13590" max="13590" width="4.44140625" style="6" bestFit="1" customWidth="1"/>
    <col min="13591" max="13592" width="5.33203125" style="6" bestFit="1" customWidth="1"/>
    <col min="13593" max="13620" width="5.33203125" style="6" customWidth="1"/>
    <col min="13621" max="13625" width="5.33203125" style="6" bestFit="1" customWidth="1"/>
    <col min="13626" max="13626" width="5.5546875" style="6" bestFit="1" customWidth="1"/>
    <col min="13627" max="13628" width="5.33203125" style="6" bestFit="1" customWidth="1"/>
    <col min="13629" max="13629" width="5.5546875" style="6" bestFit="1" customWidth="1"/>
    <col min="13630" max="13630" width="6.88671875" style="6" bestFit="1" customWidth="1"/>
    <col min="13631" max="13631" width="6.88671875" style="6" customWidth="1"/>
    <col min="13632" max="13632" width="12.88671875" style="6" bestFit="1" customWidth="1"/>
    <col min="13633" max="13634" width="6.88671875" style="6" bestFit="1" customWidth="1"/>
    <col min="13635" max="13643" width="5.33203125" style="6" bestFit="1" customWidth="1"/>
    <col min="13644" max="13644" width="4.44140625" style="6" bestFit="1" customWidth="1"/>
    <col min="13645" max="13650" width="5.33203125" style="6" bestFit="1" customWidth="1"/>
    <col min="13651" max="13651" width="4.44140625" style="6" bestFit="1" customWidth="1"/>
    <col min="13652" max="13652" width="5.33203125" style="6" bestFit="1" customWidth="1"/>
    <col min="13653" max="13653" width="5.88671875" style="6" bestFit="1" customWidth="1"/>
    <col min="13654" max="13654" width="5.88671875" style="6" customWidth="1"/>
    <col min="13655" max="13655" width="12.88671875" style="6" bestFit="1" customWidth="1"/>
    <col min="13656" max="13656" width="7.6640625" style="6" bestFit="1" customWidth="1"/>
    <col min="13657" max="13661" width="5.33203125" style="6" bestFit="1" customWidth="1"/>
    <col min="13662" max="13662" width="4.5546875" style="6" bestFit="1" customWidth="1"/>
    <col min="13663" max="13665" width="5.33203125" style="6" bestFit="1" customWidth="1"/>
    <col min="13666" max="13676" width="5.44140625" style="6" bestFit="1" customWidth="1"/>
    <col min="13677" max="13817" width="11.44140625" style="6"/>
    <col min="13818" max="13818" width="12.88671875" style="6" bestFit="1" customWidth="1"/>
    <col min="13819" max="13819" width="13.5546875" style="6" customWidth="1"/>
    <col min="13820" max="13820" width="29" style="6" bestFit="1" customWidth="1"/>
    <col min="13821" max="13821" width="16.6640625" style="6" bestFit="1" customWidth="1"/>
    <col min="13822" max="13822" width="5.6640625" style="6" bestFit="1" customWidth="1"/>
    <col min="13823" max="13823" width="5.88671875" style="6" bestFit="1" customWidth="1"/>
    <col min="13824" max="13824" width="5" style="6" bestFit="1" customWidth="1"/>
    <col min="13825" max="13826" width="5.33203125" style="6" bestFit="1" customWidth="1"/>
    <col min="13827" max="13827" width="4.44140625" style="6" bestFit="1" customWidth="1"/>
    <col min="13828" max="13828" width="5.33203125" style="6" bestFit="1" customWidth="1"/>
    <col min="13829" max="13829" width="4.88671875" style="6" bestFit="1" customWidth="1"/>
    <col min="13830" max="13830" width="5.6640625" style="6" bestFit="1" customWidth="1"/>
    <col min="13831" max="13831" width="5.6640625" style="6" customWidth="1"/>
    <col min="13832" max="13832" width="12.88671875" style="6" bestFit="1" customWidth="1"/>
    <col min="13833" max="13833" width="5.44140625" style="6" bestFit="1" customWidth="1"/>
    <col min="13834" max="13839" width="5.44140625" style="6" customWidth="1"/>
    <col min="13840" max="13840" width="6" style="6" bestFit="1" customWidth="1"/>
    <col min="13841" max="13841" width="6.88671875" style="6" bestFit="1" customWidth="1"/>
    <col min="13842" max="13842" width="6" style="6" bestFit="1" customWidth="1"/>
    <col min="13843" max="13844" width="5.33203125" style="6" bestFit="1" customWidth="1"/>
    <col min="13845" max="13845" width="4.6640625" style="6" bestFit="1" customWidth="1"/>
    <col min="13846" max="13846" width="4.44140625" style="6" bestFit="1" customWidth="1"/>
    <col min="13847" max="13848" width="5.33203125" style="6" bestFit="1" customWidth="1"/>
    <col min="13849" max="13876" width="5.33203125" style="6" customWidth="1"/>
    <col min="13877" max="13881" width="5.33203125" style="6" bestFit="1" customWidth="1"/>
    <col min="13882" max="13882" width="5.5546875" style="6" bestFit="1" customWidth="1"/>
    <col min="13883" max="13884" width="5.33203125" style="6" bestFit="1" customWidth="1"/>
    <col min="13885" max="13885" width="5.5546875" style="6" bestFit="1" customWidth="1"/>
    <col min="13886" max="13886" width="6.88671875" style="6" bestFit="1" customWidth="1"/>
    <col min="13887" max="13887" width="6.88671875" style="6" customWidth="1"/>
    <col min="13888" max="13888" width="12.88671875" style="6" bestFit="1" customWidth="1"/>
    <col min="13889" max="13890" width="6.88671875" style="6" bestFit="1" customWidth="1"/>
    <col min="13891" max="13899" width="5.33203125" style="6" bestFit="1" customWidth="1"/>
    <col min="13900" max="13900" width="4.44140625" style="6" bestFit="1" customWidth="1"/>
    <col min="13901" max="13906" width="5.33203125" style="6" bestFit="1" customWidth="1"/>
    <col min="13907" max="13907" width="4.44140625" style="6" bestFit="1" customWidth="1"/>
    <col min="13908" max="13908" width="5.33203125" style="6" bestFit="1" customWidth="1"/>
    <col min="13909" max="13909" width="5.88671875" style="6" bestFit="1" customWidth="1"/>
    <col min="13910" max="13910" width="5.88671875" style="6" customWidth="1"/>
    <col min="13911" max="13911" width="12.88671875" style="6" bestFit="1" customWidth="1"/>
    <col min="13912" max="13912" width="7.6640625" style="6" bestFit="1" customWidth="1"/>
    <col min="13913" max="13917" width="5.33203125" style="6" bestFit="1" customWidth="1"/>
    <col min="13918" max="13918" width="4.5546875" style="6" bestFit="1" customWidth="1"/>
    <col min="13919" max="13921" width="5.33203125" style="6" bestFit="1" customWidth="1"/>
    <col min="13922" max="13932" width="5.44140625" style="6" bestFit="1" customWidth="1"/>
    <col min="13933" max="14073" width="11.44140625" style="6"/>
    <col min="14074" max="14074" width="12.88671875" style="6" bestFit="1" customWidth="1"/>
    <col min="14075" max="14075" width="13.5546875" style="6" customWidth="1"/>
    <col min="14076" max="14076" width="29" style="6" bestFit="1" customWidth="1"/>
    <col min="14077" max="14077" width="16.6640625" style="6" bestFit="1" customWidth="1"/>
    <col min="14078" max="14078" width="5.6640625" style="6" bestFit="1" customWidth="1"/>
    <col min="14079" max="14079" width="5.88671875" style="6" bestFit="1" customWidth="1"/>
    <col min="14080" max="14080" width="5" style="6" bestFit="1" customWidth="1"/>
    <col min="14081" max="14082" width="5.33203125" style="6" bestFit="1" customWidth="1"/>
    <col min="14083" max="14083" width="4.44140625" style="6" bestFit="1" customWidth="1"/>
    <col min="14084" max="14084" width="5.33203125" style="6" bestFit="1" customWidth="1"/>
    <col min="14085" max="14085" width="4.88671875" style="6" bestFit="1" customWidth="1"/>
    <col min="14086" max="14086" width="5.6640625" style="6" bestFit="1" customWidth="1"/>
    <col min="14087" max="14087" width="5.6640625" style="6" customWidth="1"/>
    <col min="14088" max="14088" width="12.88671875" style="6" bestFit="1" customWidth="1"/>
    <col min="14089" max="14089" width="5.44140625" style="6" bestFit="1" customWidth="1"/>
    <col min="14090" max="14095" width="5.44140625" style="6" customWidth="1"/>
    <col min="14096" max="14096" width="6" style="6" bestFit="1" customWidth="1"/>
    <col min="14097" max="14097" width="6.88671875" style="6" bestFit="1" customWidth="1"/>
    <col min="14098" max="14098" width="6" style="6" bestFit="1" customWidth="1"/>
    <col min="14099" max="14100" width="5.33203125" style="6" bestFit="1" customWidth="1"/>
    <col min="14101" max="14101" width="4.6640625" style="6" bestFit="1" customWidth="1"/>
    <col min="14102" max="14102" width="4.44140625" style="6" bestFit="1" customWidth="1"/>
    <col min="14103" max="14104" width="5.33203125" style="6" bestFit="1" customWidth="1"/>
    <col min="14105" max="14132" width="5.33203125" style="6" customWidth="1"/>
    <col min="14133" max="14137" width="5.33203125" style="6" bestFit="1" customWidth="1"/>
    <col min="14138" max="14138" width="5.5546875" style="6" bestFit="1" customWidth="1"/>
    <col min="14139" max="14140" width="5.33203125" style="6" bestFit="1" customWidth="1"/>
    <col min="14141" max="14141" width="5.5546875" style="6" bestFit="1" customWidth="1"/>
    <col min="14142" max="14142" width="6.88671875" style="6" bestFit="1" customWidth="1"/>
    <col min="14143" max="14143" width="6.88671875" style="6" customWidth="1"/>
    <col min="14144" max="14144" width="12.88671875" style="6" bestFit="1" customWidth="1"/>
    <col min="14145" max="14146" width="6.88671875" style="6" bestFit="1" customWidth="1"/>
    <col min="14147" max="14155" width="5.33203125" style="6" bestFit="1" customWidth="1"/>
    <col min="14156" max="14156" width="4.44140625" style="6" bestFit="1" customWidth="1"/>
    <col min="14157" max="14162" width="5.33203125" style="6" bestFit="1" customWidth="1"/>
    <col min="14163" max="14163" width="4.44140625" style="6" bestFit="1" customWidth="1"/>
    <col min="14164" max="14164" width="5.33203125" style="6" bestFit="1" customWidth="1"/>
    <col min="14165" max="14165" width="5.88671875" style="6" bestFit="1" customWidth="1"/>
    <col min="14166" max="14166" width="5.88671875" style="6" customWidth="1"/>
    <col min="14167" max="14167" width="12.88671875" style="6" bestFit="1" customWidth="1"/>
    <col min="14168" max="14168" width="7.6640625" style="6" bestFit="1" customWidth="1"/>
    <col min="14169" max="14173" width="5.33203125" style="6" bestFit="1" customWidth="1"/>
    <col min="14174" max="14174" width="4.5546875" style="6" bestFit="1" customWidth="1"/>
    <col min="14175" max="14177" width="5.33203125" style="6" bestFit="1" customWidth="1"/>
    <col min="14178" max="14188" width="5.44140625" style="6" bestFit="1" customWidth="1"/>
    <col min="14189" max="14329" width="11.44140625" style="6"/>
    <col min="14330" max="14330" width="12.88671875" style="6" bestFit="1" customWidth="1"/>
    <col min="14331" max="14331" width="13.5546875" style="6" customWidth="1"/>
    <col min="14332" max="14332" width="29" style="6" bestFit="1" customWidth="1"/>
    <col min="14333" max="14333" width="16.6640625" style="6" bestFit="1" customWidth="1"/>
    <col min="14334" max="14334" width="5.6640625" style="6" bestFit="1" customWidth="1"/>
    <col min="14335" max="14335" width="5.88671875" style="6" bestFit="1" customWidth="1"/>
    <col min="14336" max="14336" width="5" style="6" bestFit="1" customWidth="1"/>
    <col min="14337" max="14338" width="5.33203125" style="6" bestFit="1" customWidth="1"/>
    <col min="14339" max="14339" width="4.44140625" style="6" bestFit="1" customWidth="1"/>
    <col min="14340" max="14340" width="5.33203125" style="6" bestFit="1" customWidth="1"/>
    <col min="14341" max="14341" width="4.88671875" style="6" bestFit="1" customWidth="1"/>
    <col min="14342" max="14342" width="5.6640625" style="6" bestFit="1" customWidth="1"/>
    <col min="14343" max="14343" width="5.6640625" style="6" customWidth="1"/>
    <col min="14344" max="14344" width="12.88671875" style="6" bestFit="1" customWidth="1"/>
    <col min="14345" max="14345" width="5.44140625" style="6" bestFit="1" customWidth="1"/>
    <col min="14346" max="14351" width="5.44140625" style="6" customWidth="1"/>
    <col min="14352" max="14352" width="6" style="6" bestFit="1" customWidth="1"/>
    <col min="14353" max="14353" width="6.88671875" style="6" bestFit="1" customWidth="1"/>
    <col min="14354" max="14354" width="6" style="6" bestFit="1" customWidth="1"/>
    <col min="14355" max="14356" width="5.33203125" style="6" bestFit="1" customWidth="1"/>
    <col min="14357" max="14357" width="4.6640625" style="6" bestFit="1" customWidth="1"/>
    <col min="14358" max="14358" width="4.44140625" style="6" bestFit="1" customWidth="1"/>
    <col min="14359" max="14360" width="5.33203125" style="6" bestFit="1" customWidth="1"/>
    <col min="14361" max="14388" width="5.33203125" style="6" customWidth="1"/>
    <col min="14389" max="14393" width="5.33203125" style="6" bestFit="1" customWidth="1"/>
    <col min="14394" max="14394" width="5.5546875" style="6" bestFit="1" customWidth="1"/>
    <col min="14395" max="14396" width="5.33203125" style="6" bestFit="1" customWidth="1"/>
    <col min="14397" max="14397" width="5.5546875" style="6" bestFit="1" customWidth="1"/>
    <col min="14398" max="14398" width="6.88671875" style="6" bestFit="1" customWidth="1"/>
    <col min="14399" max="14399" width="6.88671875" style="6" customWidth="1"/>
    <col min="14400" max="14400" width="12.88671875" style="6" bestFit="1" customWidth="1"/>
    <col min="14401" max="14402" width="6.88671875" style="6" bestFit="1" customWidth="1"/>
    <col min="14403" max="14411" width="5.33203125" style="6" bestFit="1" customWidth="1"/>
    <col min="14412" max="14412" width="4.44140625" style="6" bestFit="1" customWidth="1"/>
    <col min="14413" max="14418" width="5.33203125" style="6" bestFit="1" customWidth="1"/>
    <col min="14419" max="14419" width="4.44140625" style="6" bestFit="1" customWidth="1"/>
    <col min="14420" max="14420" width="5.33203125" style="6" bestFit="1" customWidth="1"/>
    <col min="14421" max="14421" width="5.88671875" style="6" bestFit="1" customWidth="1"/>
    <col min="14422" max="14422" width="5.88671875" style="6" customWidth="1"/>
    <col min="14423" max="14423" width="12.88671875" style="6" bestFit="1" customWidth="1"/>
    <col min="14424" max="14424" width="7.6640625" style="6" bestFit="1" customWidth="1"/>
    <col min="14425" max="14429" width="5.33203125" style="6" bestFit="1" customWidth="1"/>
    <col min="14430" max="14430" width="4.5546875" style="6" bestFit="1" customWidth="1"/>
    <col min="14431" max="14433" width="5.33203125" style="6" bestFit="1" customWidth="1"/>
    <col min="14434" max="14444" width="5.44140625" style="6" bestFit="1" customWidth="1"/>
    <col min="14445" max="14585" width="11.44140625" style="6"/>
    <col min="14586" max="14586" width="12.88671875" style="6" bestFit="1" customWidth="1"/>
    <col min="14587" max="14587" width="13.5546875" style="6" customWidth="1"/>
    <col min="14588" max="14588" width="29" style="6" bestFit="1" customWidth="1"/>
    <col min="14589" max="14589" width="16.6640625" style="6" bestFit="1" customWidth="1"/>
    <col min="14590" max="14590" width="5.6640625" style="6" bestFit="1" customWidth="1"/>
    <col min="14591" max="14591" width="5.88671875" style="6" bestFit="1" customWidth="1"/>
    <col min="14592" max="14592" width="5" style="6" bestFit="1" customWidth="1"/>
    <col min="14593" max="14594" width="5.33203125" style="6" bestFit="1" customWidth="1"/>
    <col min="14595" max="14595" width="4.44140625" style="6" bestFit="1" customWidth="1"/>
    <col min="14596" max="14596" width="5.33203125" style="6" bestFit="1" customWidth="1"/>
    <col min="14597" max="14597" width="4.88671875" style="6" bestFit="1" customWidth="1"/>
    <col min="14598" max="14598" width="5.6640625" style="6" bestFit="1" customWidth="1"/>
    <col min="14599" max="14599" width="5.6640625" style="6" customWidth="1"/>
    <col min="14600" max="14600" width="12.88671875" style="6" bestFit="1" customWidth="1"/>
    <col min="14601" max="14601" width="5.44140625" style="6" bestFit="1" customWidth="1"/>
    <col min="14602" max="14607" width="5.44140625" style="6" customWidth="1"/>
    <col min="14608" max="14608" width="6" style="6" bestFit="1" customWidth="1"/>
    <col min="14609" max="14609" width="6.88671875" style="6" bestFit="1" customWidth="1"/>
    <col min="14610" max="14610" width="6" style="6" bestFit="1" customWidth="1"/>
    <col min="14611" max="14612" width="5.33203125" style="6" bestFit="1" customWidth="1"/>
    <col min="14613" max="14613" width="4.6640625" style="6" bestFit="1" customWidth="1"/>
    <col min="14614" max="14614" width="4.44140625" style="6" bestFit="1" customWidth="1"/>
    <col min="14615" max="14616" width="5.33203125" style="6" bestFit="1" customWidth="1"/>
    <col min="14617" max="14644" width="5.33203125" style="6" customWidth="1"/>
    <col min="14645" max="14649" width="5.33203125" style="6" bestFit="1" customWidth="1"/>
    <col min="14650" max="14650" width="5.5546875" style="6" bestFit="1" customWidth="1"/>
    <col min="14651" max="14652" width="5.33203125" style="6" bestFit="1" customWidth="1"/>
    <col min="14653" max="14653" width="5.5546875" style="6" bestFit="1" customWidth="1"/>
    <col min="14654" max="14654" width="6.88671875" style="6" bestFit="1" customWidth="1"/>
    <col min="14655" max="14655" width="6.88671875" style="6" customWidth="1"/>
    <col min="14656" max="14656" width="12.88671875" style="6" bestFit="1" customWidth="1"/>
    <col min="14657" max="14658" width="6.88671875" style="6" bestFit="1" customWidth="1"/>
    <col min="14659" max="14667" width="5.33203125" style="6" bestFit="1" customWidth="1"/>
    <col min="14668" max="14668" width="4.44140625" style="6" bestFit="1" customWidth="1"/>
    <col min="14669" max="14674" width="5.33203125" style="6" bestFit="1" customWidth="1"/>
    <col min="14675" max="14675" width="4.44140625" style="6" bestFit="1" customWidth="1"/>
    <col min="14676" max="14676" width="5.33203125" style="6" bestFit="1" customWidth="1"/>
    <col min="14677" max="14677" width="5.88671875" style="6" bestFit="1" customWidth="1"/>
    <col min="14678" max="14678" width="5.88671875" style="6" customWidth="1"/>
    <col min="14679" max="14679" width="12.88671875" style="6" bestFit="1" customWidth="1"/>
    <col min="14680" max="14680" width="7.6640625" style="6" bestFit="1" customWidth="1"/>
    <col min="14681" max="14685" width="5.33203125" style="6" bestFit="1" customWidth="1"/>
    <col min="14686" max="14686" width="4.5546875" style="6" bestFit="1" customWidth="1"/>
    <col min="14687" max="14689" width="5.33203125" style="6" bestFit="1" customWidth="1"/>
    <col min="14690" max="14700" width="5.44140625" style="6" bestFit="1" customWidth="1"/>
    <col min="14701" max="14841" width="11.44140625" style="6"/>
    <col min="14842" max="14842" width="12.88671875" style="6" bestFit="1" customWidth="1"/>
    <col min="14843" max="14843" width="13.5546875" style="6" customWidth="1"/>
    <col min="14844" max="14844" width="29" style="6" bestFit="1" customWidth="1"/>
    <col min="14845" max="14845" width="16.6640625" style="6" bestFit="1" customWidth="1"/>
    <col min="14846" max="14846" width="5.6640625" style="6" bestFit="1" customWidth="1"/>
    <col min="14847" max="14847" width="5.88671875" style="6" bestFit="1" customWidth="1"/>
    <col min="14848" max="14848" width="5" style="6" bestFit="1" customWidth="1"/>
    <col min="14849" max="14850" width="5.33203125" style="6" bestFit="1" customWidth="1"/>
    <col min="14851" max="14851" width="4.44140625" style="6" bestFit="1" customWidth="1"/>
    <col min="14852" max="14852" width="5.33203125" style="6" bestFit="1" customWidth="1"/>
    <col min="14853" max="14853" width="4.88671875" style="6" bestFit="1" customWidth="1"/>
    <col min="14854" max="14854" width="5.6640625" style="6" bestFit="1" customWidth="1"/>
    <col min="14855" max="14855" width="5.6640625" style="6" customWidth="1"/>
    <col min="14856" max="14856" width="12.88671875" style="6" bestFit="1" customWidth="1"/>
    <col min="14857" max="14857" width="5.44140625" style="6" bestFit="1" customWidth="1"/>
    <col min="14858" max="14863" width="5.44140625" style="6" customWidth="1"/>
    <col min="14864" max="14864" width="6" style="6" bestFit="1" customWidth="1"/>
    <col min="14865" max="14865" width="6.88671875" style="6" bestFit="1" customWidth="1"/>
    <col min="14866" max="14866" width="6" style="6" bestFit="1" customWidth="1"/>
    <col min="14867" max="14868" width="5.33203125" style="6" bestFit="1" customWidth="1"/>
    <col min="14869" max="14869" width="4.6640625" style="6" bestFit="1" customWidth="1"/>
    <col min="14870" max="14870" width="4.44140625" style="6" bestFit="1" customWidth="1"/>
    <col min="14871" max="14872" width="5.33203125" style="6" bestFit="1" customWidth="1"/>
    <col min="14873" max="14900" width="5.33203125" style="6" customWidth="1"/>
    <col min="14901" max="14905" width="5.33203125" style="6" bestFit="1" customWidth="1"/>
    <col min="14906" max="14906" width="5.5546875" style="6" bestFit="1" customWidth="1"/>
    <col min="14907" max="14908" width="5.33203125" style="6" bestFit="1" customWidth="1"/>
    <col min="14909" max="14909" width="5.5546875" style="6" bestFit="1" customWidth="1"/>
    <col min="14910" max="14910" width="6.88671875" style="6" bestFit="1" customWidth="1"/>
    <col min="14911" max="14911" width="6.88671875" style="6" customWidth="1"/>
    <col min="14912" max="14912" width="12.88671875" style="6" bestFit="1" customWidth="1"/>
    <col min="14913" max="14914" width="6.88671875" style="6" bestFit="1" customWidth="1"/>
    <col min="14915" max="14923" width="5.33203125" style="6" bestFit="1" customWidth="1"/>
    <col min="14924" max="14924" width="4.44140625" style="6" bestFit="1" customWidth="1"/>
    <col min="14925" max="14930" width="5.33203125" style="6" bestFit="1" customWidth="1"/>
    <col min="14931" max="14931" width="4.44140625" style="6" bestFit="1" customWidth="1"/>
    <col min="14932" max="14932" width="5.33203125" style="6" bestFit="1" customWidth="1"/>
    <col min="14933" max="14933" width="5.88671875" style="6" bestFit="1" customWidth="1"/>
    <col min="14934" max="14934" width="5.88671875" style="6" customWidth="1"/>
    <col min="14935" max="14935" width="12.88671875" style="6" bestFit="1" customWidth="1"/>
    <col min="14936" max="14936" width="7.6640625" style="6" bestFit="1" customWidth="1"/>
    <col min="14937" max="14941" width="5.33203125" style="6" bestFit="1" customWidth="1"/>
    <col min="14942" max="14942" width="4.5546875" style="6" bestFit="1" customWidth="1"/>
    <col min="14943" max="14945" width="5.33203125" style="6" bestFit="1" customWidth="1"/>
    <col min="14946" max="14956" width="5.44140625" style="6" bestFit="1" customWidth="1"/>
    <col min="14957" max="15097" width="11.44140625" style="6"/>
    <col min="15098" max="15098" width="12.88671875" style="6" bestFit="1" customWidth="1"/>
    <col min="15099" max="15099" width="13.5546875" style="6" customWidth="1"/>
    <col min="15100" max="15100" width="29" style="6" bestFit="1" customWidth="1"/>
    <col min="15101" max="15101" width="16.6640625" style="6" bestFit="1" customWidth="1"/>
    <col min="15102" max="15102" width="5.6640625" style="6" bestFit="1" customWidth="1"/>
    <col min="15103" max="15103" width="5.88671875" style="6" bestFit="1" customWidth="1"/>
    <col min="15104" max="15104" width="5" style="6" bestFit="1" customWidth="1"/>
    <col min="15105" max="15106" width="5.33203125" style="6" bestFit="1" customWidth="1"/>
    <col min="15107" max="15107" width="4.44140625" style="6" bestFit="1" customWidth="1"/>
    <col min="15108" max="15108" width="5.33203125" style="6" bestFit="1" customWidth="1"/>
    <col min="15109" max="15109" width="4.88671875" style="6" bestFit="1" customWidth="1"/>
    <col min="15110" max="15110" width="5.6640625" style="6" bestFit="1" customWidth="1"/>
    <col min="15111" max="15111" width="5.6640625" style="6" customWidth="1"/>
    <col min="15112" max="15112" width="12.88671875" style="6" bestFit="1" customWidth="1"/>
    <col min="15113" max="15113" width="5.44140625" style="6" bestFit="1" customWidth="1"/>
    <col min="15114" max="15119" width="5.44140625" style="6" customWidth="1"/>
    <col min="15120" max="15120" width="6" style="6" bestFit="1" customWidth="1"/>
    <col min="15121" max="15121" width="6.88671875" style="6" bestFit="1" customWidth="1"/>
    <col min="15122" max="15122" width="6" style="6" bestFit="1" customWidth="1"/>
    <col min="15123" max="15124" width="5.33203125" style="6" bestFit="1" customWidth="1"/>
    <col min="15125" max="15125" width="4.6640625" style="6" bestFit="1" customWidth="1"/>
    <col min="15126" max="15126" width="4.44140625" style="6" bestFit="1" customWidth="1"/>
    <col min="15127" max="15128" width="5.33203125" style="6" bestFit="1" customWidth="1"/>
    <col min="15129" max="15156" width="5.33203125" style="6" customWidth="1"/>
    <col min="15157" max="15161" width="5.33203125" style="6" bestFit="1" customWidth="1"/>
    <col min="15162" max="15162" width="5.5546875" style="6" bestFit="1" customWidth="1"/>
    <col min="15163" max="15164" width="5.33203125" style="6" bestFit="1" customWidth="1"/>
    <col min="15165" max="15165" width="5.5546875" style="6" bestFit="1" customWidth="1"/>
    <col min="15166" max="15166" width="6.88671875" style="6" bestFit="1" customWidth="1"/>
    <col min="15167" max="15167" width="6.88671875" style="6" customWidth="1"/>
    <col min="15168" max="15168" width="12.88671875" style="6" bestFit="1" customWidth="1"/>
    <col min="15169" max="15170" width="6.88671875" style="6" bestFit="1" customWidth="1"/>
    <col min="15171" max="15179" width="5.33203125" style="6" bestFit="1" customWidth="1"/>
    <col min="15180" max="15180" width="4.44140625" style="6" bestFit="1" customWidth="1"/>
    <col min="15181" max="15186" width="5.33203125" style="6" bestFit="1" customWidth="1"/>
    <col min="15187" max="15187" width="4.44140625" style="6" bestFit="1" customWidth="1"/>
    <col min="15188" max="15188" width="5.33203125" style="6" bestFit="1" customWidth="1"/>
    <col min="15189" max="15189" width="5.88671875" style="6" bestFit="1" customWidth="1"/>
    <col min="15190" max="15190" width="5.88671875" style="6" customWidth="1"/>
    <col min="15191" max="15191" width="12.88671875" style="6" bestFit="1" customWidth="1"/>
    <col min="15192" max="15192" width="7.6640625" style="6" bestFit="1" customWidth="1"/>
    <col min="15193" max="15197" width="5.33203125" style="6" bestFit="1" customWidth="1"/>
    <col min="15198" max="15198" width="4.5546875" style="6" bestFit="1" customWidth="1"/>
    <col min="15199" max="15201" width="5.33203125" style="6" bestFit="1" customWidth="1"/>
    <col min="15202" max="15212" width="5.44140625" style="6" bestFit="1" customWidth="1"/>
    <col min="15213" max="15353" width="11.44140625" style="6"/>
    <col min="15354" max="15354" width="12.88671875" style="6" bestFit="1" customWidth="1"/>
    <col min="15355" max="15355" width="13.5546875" style="6" customWidth="1"/>
    <col min="15356" max="15356" width="29" style="6" bestFit="1" customWidth="1"/>
    <col min="15357" max="15357" width="16.6640625" style="6" bestFit="1" customWidth="1"/>
    <col min="15358" max="15358" width="5.6640625" style="6" bestFit="1" customWidth="1"/>
    <col min="15359" max="15359" width="5.88671875" style="6" bestFit="1" customWidth="1"/>
    <col min="15360" max="15360" width="5" style="6" bestFit="1" customWidth="1"/>
    <col min="15361" max="15362" width="5.33203125" style="6" bestFit="1" customWidth="1"/>
    <col min="15363" max="15363" width="4.44140625" style="6" bestFit="1" customWidth="1"/>
    <col min="15364" max="15364" width="5.33203125" style="6" bestFit="1" customWidth="1"/>
    <col min="15365" max="15365" width="4.88671875" style="6" bestFit="1" customWidth="1"/>
    <col min="15366" max="15366" width="5.6640625" style="6" bestFit="1" customWidth="1"/>
    <col min="15367" max="15367" width="5.6640625" style="6" customWidth="1"/>
    <col min="15368" max="15368" width="12.88671875" style="6" bestFit="1" customWidth="1"/>
    <col min="15369" max="15369" width="5.44140625" style="6" bestFit="1" customWidth="1"/>
    <col min="15370" max="15375" width="5.44140625" style="6" customWidth="1"/>
    <col min="15376" max="15376" width="6" style="6" bestFit="1" customWidth="1"/>
    <col min="15377" max="15377" width="6.88671875" style="6" bestFit="1" customWidth="1"/>
    <col min="15378" max="15378" width="6" style="6" bestFit="1" customWidth="1"/>
    <col min="15379" max="15380" width="5.33203125" style="6" bestFit="1" customWidth="1"/>
    <col min="15381" max="15381" width="4.6640625" style="6" bestFit="1" customWidth="1"/>
    <col min="15382" max="15382" width="4.44140625" style="6" bestFit="1" customWidth="1"/>
    <col min="15383" max="15384" width="5.33203125" style="6" bestFit="1" customWidth="1"/>
    <col min="15385" max="15412" width="5.33203125" style="6" customWidth="1"/>
    <col min="15413" max="15417" width="5.33203125" style="6" bestFit="1" customWidth="1"/>
    <col min="15418" max="15418" width="5.5546875" style="6" bestFit="1" customWidth="1"/>
    <col min="15419" max="15420" width="5.33203125" style="6" bestFit="1" customWidth="1"/>
    <col min="15421" max="15421" width="5.5546875" style="6" bestFit="1" customWidth="1"/>
    <col min="15422" max="15422" width="6.88671875" style="6" bestFit="1" customWidth="1"/>
    <col min="15423" max="15423" width="6.88671875" style="6" customWidth="1"/>
    <col min="15424" max="15424" width="12.88671875" style="6" bestFit="1" customWidth="1"/>
    <col min="15425" max="15426" width="6.88671875" style="6" bestFit="1" customWidth="1"/>
    <col min="15427" max="15435" width="5.33203125" style="6" bestFit="1" customWidth="1"/>
    <col min="15436" max="15436" width="4.44140625" style="6" bestFit="1" customWidth="1"/>
    <col min="15437" max="15442" width="5.33203125" style="6" bestFit="1" customWidth="1"/>
    <col min="15443" max="15443" width="4.44140625" style="6" bestFit="1" customWidth="1"/>
    <col min="15444" max="15444" width="5.33203125" style="6" bestFit="1" customWidth="1"/>
    <col min="15445" max="15445" width="5.88671875" style="6" bestFit="1" customWidth="1"/>
    <col min="15446" max="15446" width="5.88671875" style="6" customWidth="1"/>
    <col min="15447" max="15447" width="12.88671875" style="6" bestFit="1" customWidth="1"/>
    <col min="15448" max="15448" width="7.6640625" style="6" bestFit="1" customWidth="1"/>
    <col min="15449" max="15453" width="5.33203125" style="6" bestFit="1" customWidth="1"/>
    <col min="15454" max="15454" width="4.5546875" style="6" bestFit="1" customWidth="1"/>
    <col min="15455" max="15457" width="5.33203125" style="6" bestFit="1" customWidth="1"/>
    <col min="15458" max="15468" width="5.44140625" style="6" bestFit="1" customWidth="1"/>
    <col min="15469" max="15609" width="11.44140625" style="6"/>
    <col min="15610" max="15610" width="12.88671875" style="6" bestFit="1" customWidth="1"/>
    <col min="15611" max="15611" width="13.5546875" style="6" customWidth="1"/>
    <col min="15612" max="15612" width="29" style="6" bestFit="1" customWidth="1"/>
    <col min="15613" max="15613" width="16.6640625" style="6" bestFit="1" customWidth="1"/>
    <col min="15614" max="15614" width="5.6640625" style="6" bestFit="1" customWidth="1"/>
    <col min="15615" max="15615" width="5.88671875" style="6" bestFit="1" customWidth="1"/>
    <col min="15616" max="15616" width="5" style="6" bestFit="1" customWidth="1"/>
    <col min="15617" max="15618" width="5.33203125" style="6" bestFit="1" customWidth="1"/>
    <col min="15619" max="15619" width="4.44140625" style="6" bestFit="1" customWidth="1"/>
    <col min="15620" max="15620" width="5.33203125" style="6" bestFit="1" customWidth="1"/>
    <col min="15621" max="15621" width="4.88671875" style="6" bestFit="1" customWidth="1"/>
    <col min="15622" max="15622" width="5.6640625" style="6" bestFit="1" customWidth="1"/>
    <col min="15623" max="15623" width="5.6640625" style="6" customWidth="1"/>
    <col min="15624" max="15624" width="12.88671875" style="6" bestFit="1" customWidth="1"/>
    <col min="15625" max="15625" width="5.44140625" style="6" bestFit="1" customWidth="1"/>
    <col min="15626" max="15631" width="5.44140625" style="6" customWidth="1"/>
    <col min="15632" max="15632" width="6" style="6" bestFit="1" customWidth="1"/>
    <col min="15633" max="15633" width="6.88671875" style="6" bestFit="1" customWidth="1"/>
    <col min="15634" max="15634" width="6" style="6" bestFit="1" customWidth="1"/>
    <col min="15635" max="15636" width="5.33203125" style="6" bestFit="1" customWidth="1"/>
    <col min="15637" max="15637" width="4.6640625" style="6" bestFit="1" customWidth="1"/>
    <col min="15638" max="15638" width="4.44140625" style="6" bestFit="1" customWidth="1"/>
    <col min="15639" max="15640" width="5.33203125" style="6" bestFit="1" customWidth="1"/>
    <col min="15641" max="15668" width="5.33203125" style="6" customWidth="1"/>
    <col min="15669" max="15673" width="5.33203125" style="6" bestFit="1" customWidth="1"/>
    <col min="15674" max="15674" width="5.5546875" style="6" bestFit="1" customWidth="1"/>
    <col min="15675" max="15676" width="5.33203125" style="6" bestFit="1" customWidth="1"/>
    <col min="15677" max="15677" width="5.5546875" style="6" bestFit="1" customWidth="1"/>
    <col min="15678" max="15678" width="6.88671875" style="6" bestFit="1" customWidth="1"/>
    <col min="15679" max="15679" width="6.88671875" style="6" customWidth="1"/>
    <col min="15680" max="15680" width="12.88671875" style="6" bestFit="1" customWidth="1"/>
    <col min="15681" max="15682" width="6.88671875" style="6" bestFit="1" customWidth="1"/>
    <col min="15683" max="15691" width="5.33203125" style="6" bestFit="1" customWidth="1"/>
    <col min="15692" max="15692" width="4.44140625" style="6" bestFit="1" customWidth="1"/>
    <col min="15693" max="15698" width="5.33203125" style="6" bestFit="1" customWidth="1"/>
    <col min="15699" max="15699" width="4.44140625" style="6" bestFit="1" customWidth="1"/>
    <col min="15700" max="15700" width="5.33203125" style="6" bestFit="1" customWidth="1"/>
    <col min="15701" max="15701" width="5.88671875" style="6" bestFit="1" customWidth="1"/>
    <col min="15702" max="15702" width="5.88671875" style="6" customWidth="1"/>
    <col min="15703" max="15703" width="12.88671875" style="6" bestFit="1" customWidth="1"/>
    <col min="15704" max="15704" width="7.6640625" style="6" bestFit="1" customWidth="1"/>
    <col min="15705" max="15709" width="5.33203125" style="6" bestFit="1" customWidth="1"/>
    <col min="15710" max="15710" width="4.5546875" style="6" bestFit="1" customWidth="1"/>
    <col min="15711" max="15713" width="5.33203125" style="6" bestFit="1" customWidth="1"/>
    <col min="15714" max="15724" width="5.44140625" style="6" bestFit="1" customWidth="1"/>
    <col min="15725" max="15865" width="11.44140625" style="6"/>
    <col min="15866" max="15866" width="12.88671875" style="6" bestFit="1" customWidth="1"/>
    <col min="15867" max="15867" width="13.5546875" style="6" customWidth="1"/>
    <col min="15868" max="15868" width="29" style="6" bestFit="1" customWidth="1"/>
    <col min="15869" max="15869" width="16.6640625" style="6" bestFit="1" customWidth="1"/>
    <col min="15870" max="15870" width="5.6640625" style="6" bestFit="1" customWidth="1"/>
    <col min="15871" max="15871" width="5.88671875" style="6" bestFit="1" customWidth="1"/>
    <col min="15872" max="15872" width="5" style="6" bestFit="1" customWidth="1"/>
    <col min="15873" max="15874" width="5.33203125" style="6" bestFit="1" customWidth="1"/>
    <col min="15875" max="15875" width="4.44140625" style="6" bestFit="1" customWidth="1"/>
    <col min="15876" max="15876" width="5.33203125" style="6" bestFit="1" customWidth="1"/>
    <col min="15877" max="15877" width="4.88671875" style="6" bestFit="1" customWidth="1"/>
    <col min="15878" max="15878" width="5.6640625" style="6" bestFit="1" customWidth="1"/>
    <col min="15879" max="15879" width="5.6640625" style="6" customWidth="1"/>
    <col min="15880" max="15880" width="12.88671875" style="6" bestFit="1" customWidth="1"/>
    <col min="15881" max="15881" width="5.44140625" style="6" bestFit="1" customWidth="1"/>
    <col min="15882" max="15887" width="5.44140625" style="6" customWidth="1"/>
    <col min="15888" max="15888" width="6" style="6" bestFit="1" customWidth="1"/>
    <col min="15889" max="15889" width="6.88671875" style="6" bestFit="1" customWidth="1"/>
    <col min="15890" max="15890" width="6" style="6" bestFit="1" customWidth="1"/>
    <col min="15891" max="15892" width="5.33203125" style="6" bestFit="1" customWidth="1"/>
    <col min="15893" max="15893" width="4.6640625" style="6" bestFit="1" customWidth="1"/>
    <col min="15894" max="15894" width="4.44140625" style="6" bestFit="1" customWidth="1"/>
    <col min="15895" max="15896" width="5.33203125" style="6" bestFit="1" customWidth="1"/>
    <col min="15897" max="15924" width="5.33203125" style="6" customWidth="1"/>
    <col min="15925" max="15929" width="5.33203125" style="6" bestFit="1" customWidth="1"/>
    <col min="15930" max="15930" width="5.5546875" style="6" bestFit="1" customWidth="1"/>
    <col min="15931" max="15932" width="5.33203125" style="6" bestFit="1" customWidth="1"/>
    <col min="15933" max="15933" width="5.5546875" style="6" bestFit="1" customWidth="1"/>
    <col min="15934" max="15934" width="6.88671875" style="6" bestFit="1" customWidth="1"/>
    <col min="15935" max="15935" width="6.88671875" style="6" customWidth="1"/>
    <col min="15936" max="15936" width="12.88671875" style="6" bestFit="1" customWidth="1"/>
    <col min="15937" max="15938" width="6.88671875" style="6" bestFit="1" customWidth="1"/>
    <col min="15939" max="15947" width="5.33203125" style="6" bestFit="1" customWidth="1"/>
    <col min="15948" max="15948" width="4.44140625" style="6" bestFit="1" customWidth="1"/>
    <col min="15949" max="15954" width="5.33203125" style="6" bestFit="1" customWidth="1"/>
    <col min="15955" max="15955" width="4.44140625" style="6" bestFit="1" customWidth="1"/>
    <col min="15956" max="15956" width="5.33203125" style="6" bestFit="1" customWidth="1"/>
    <col min="15957" max="15957" width="5.88671875" style="6" bestFit="1" customWidth="1"/>
    <col min="15958" max="15958" width="5.88671875" style="6" customWidth="1"/>
    <col min="15959" max="15959" width="12.88671875" style="6" bestFit="1" customWidth="1"/>
    <col min="15960" max="15960" width="7.6640625" style="6" bestFit="1" customWidth="1"/>
    <col min="15961" max="15965" width="5.33203125" style="6" bestFit="1" customWidth="1"/>
    <col min="15966" max="15966" width="4.5546875" style="6" bestFit="1" customWidth="1"/>
    <col min="15967" max="15969" width="5.33203125" style="6" bestFit="1" customWidth="1"/>
    <col min="15970" max="15980" width="5.44140625" style="6" bestFit="1" customWidth="1"/>
    <col min="15981" max="16121" width="11.44140625" style="6"/>
    <col min="16122" max="16122" width="12.88671875" style="6" bestFit="1" customWidth="1"/>
    <col min="16123" max="16123" width="13.5546875" style="6" customWidth="1"/>
    <col min="16124" max="16124" width="29" style="6" bestFit="1" customWidth="1"/>
    <col min="16125" max="16125" width="16.6640625" style="6" bestFit="1" customWidth="1"/>
    <col min="16126" max="16126" width="5.6640625" style="6" bestFit="1" customWidth="1"/>
    <col min="16127" max="16127" width="5.88671875" style="6" bestFit="1" customWidth="1"/>
    <col min="16128" max="16128" width="5" style="6" bestFit="1" customWidth="1"/>
    <col min="16129" max="16130" width="5.33203125" style="6" bestFit="1" customWidth="1"/>
    <col min="16131" max="16131" width="4.44140625" style="6" bestFit="1" customWidth="1"/>
    <col min="16132" max="16132" width="5.33203125" style="6" bestFit="1" customWidth="1"/>
    <col min="16133" max="16133" width="4.88671875" style="6" bestFit="1" customWidth="1"/>
    <col min="16134" max="16134" width="5.6640625" style="6" bestFit="1" customWidth="1"/>
    <col min="16135" max="16135" width="5.6640625" style="6" customWidth="1"/>
    <col min="16136" max="16136" width="12.88671875" style="6" bestFit="1" customWidth="1"/>
    <col min="16137" max="16137" width="5.44140625" style="6" bestFit="1" customWidth="1"/>
    <col min="16138" max="16143" width="5.44140625" style="6" customWidth="1"/>
    <col min="16144" max="16144" width="6" style="6" bestFit="1" customWidth="1"/>
    <col min="16145" max="16145" width="6.88671875" style="6" bestFit="1" customWidth="1"/>
    <col min="16146" max="16146" width="6" style="6" bestFit="1" customWidth="1"/>
    <col min="16147" max="16148" width="5.33203125" style="6" bestFit="1" customWidth="1"/>
    <col min="16149" max="16149" width="4.6640625" style="6" bestFit="1" customWidth="1"/>
    <col min="16150" max="16150" width="4.44140625" style="6" bestFit="1" customWidth="1"/>
    <col min="16151" max="16152" width="5.33203125" style="6" bestFit="1" customWidth="1"/>
    <col min="16153" max="16180" width="5.33203125" style="6" customWidth="1"/>
    <col min="16181" max="16185" width="5.33203125" style="6" bestFit="1" customWidth="1"/>
    <col min="16186" max="16186" width="5.5546875" style="6" bestFit="1" customWidth="1"/>
    <col min="16187" max="16188" width="5.33203125" style="6" bestFit="1" customWidth="1"/>
    <col min="16189" max="16189" width="5.5546875" style="6" bestFit="1" customWidth="1"/>
    <col min="16190" max="16190" width="6.88671875" style="6" bestFit="1" customWidth="1"/>
    <col min="16191" max="16191" width="6.88671875" style="6" customWidth="1"/>
    <col min="16192" max="16192" width="12.88671875" style="6" bestFit="1" customWidth="1"/>
    <col min="16193" max="16194" width="6.88671875" style="6" bestFit="1" customWidth="1"/>
    <col min="16195" max="16203" width="5.33203125" style="6" bestFit="1" customWidth="1"/>
    <col min="16204" max="16204" width="4.44140625" style="6" bestFit="1" customWidth="1"/>
    <col min="16205" max="16210" width="5.33203125" style="6" bestFit="1" customWidth="1"/>
    <col min="16211" max="16211" width="4.44140625" style="6" bestFit="1" customWidth="1"/>
    <col min="16212" max="16212" width="5.33203125" style="6" bestFit="1" customWidth="1"/>
    <col min="16213" max="16213" width="5.88671875" style="6" bestFit="1" customWidth="1"/>
    <col min="16214" max="16214" width="5.88671875" style="6" customWidth="1"/>
    <col min="16215" max="16215" width="12.88671875" style="6" bestFit="1" customWidth="1"/>
    <col min="16216" max="16216" width="7.6640625" style="6" bestFit="1" customWidth="1"/>
    <col min="16217" max="16221" width="5.33203125" style="6" bestFit="1" customWidth="1"/>
    <col min="16222" max="16222" width="4.5546875" style="6" bestFit="1" customWidth="1"/>
    <col min="16223" max="16225" width="5.33203125" style="6" bestFit="1" customWidth="1"/>
    <col min="16226" max="16236" width="5.44140625" style="6" bestFit="1" customWidth="1"/>
    <col min="16237" max="16384" width="11.44140625" style="6"/>
  </cols>
  <sheetData>
    <row r="1" spans="1:109" s="57" customFormat="1" x14ac:dyDescent="0.3">
      <c r="A1" s="69" t="s">
        <v>1065</v>
      </c>
      <c r="C1" s="69"/>
      <c r="D1" s="69"/>
    </row>
    <row r="2" spans="1:109" s="57" customFormat="1" x14ac:dyDescent="0.3">
      <c r="A2" s="70" t="s">
        <v>87</v>
      </c>
      <c r="B2" s="71" t="s">
        <v>199</v>
      </c>
      <c r="C2" s="70" t="s">
        <v>907</v>
      </c>
      <c r="D2" s="70" t="s">
        <v>198</v>
      </c>
      <c r="E2" s="71" t="s">
        <v>908</v>
      </c>
      <c r="F2" s="71" t="s">
        <v>909</v>
      </c>
      <c r="G2" s="71" t="s">
        <v>910</v>
      </c>
      <c r="H2" s="71" t="s">
        <v>911</v>
      </c>
      <c r="I2" s="71" t="s">
        <v>912</v>
      </c>
      <c r="J2" s="71" t="s">
        <v>913</v>
      </c>
      <c r="K2" s="71" t="s">
        <v>914</v>
      </c>
      <c r="L2" s="71" t="s">
        <v>915</v>
      </c>
      <c r="M2" s="71" t="s">
        <v>916</v>
      </c>
      <c r="N2" s="71" t="s">
        <v>917</v>
      </c>
      <c r="O2" s="71" t="s">
        <v>918</v>
      </c>
      <c r="P2" s="71" t="s">
        <v>919</v>
      </c>
      <c r="Q2" s="71" t="s">
        <v>920</v>
      </c>
      <c r="R2" s="71" t="s">
        <v>921</v>
      </c>
      <c r="S2" s="71" t="s">
        <v>922</v>
      </c>
      <c r="T2" s="71" t="s">
        <v>923</v>
      </c>
      <c r="U2" s="71" t="s">
        <v>924</v>
      </c>
      <c r="V2" s="71" t="s">
        <v>925</v>
      </c>
      <c r="W2" s="71" t="s">
        <v>926</v>
      </c>
      <c r="X2" s="71" t="s">
        <v>927</v>
      </c>
      <c r="Y2" s="71" t="s">
        <v>928</v>
      </c>
      <c r="Z2" s="71" t="s">
        <v>929</v>
      </c>
      <c r="AA2" s="71" t="s">
        <v>930</v>
      </c>
      <c r="AB2" s="71" t="s">
        <v>931</v>
      </c>
      <c r="AC2" s="71" t="s">
        <v>932</v>
      </c>
      <c r="AD2" s="71" t="s">
        <v>933</v>
      </c>
      <c r="AE2" s="71" t="s">
        <v>934</v>
      </c>
      <c r="AF2" s="71" t="s">
        <v>935</v>
      </c>
      <c r="AG2" s="71" t="s">
        <v>936</v>
      </c>
      <c r="AH2" s="71" t="s">
        <v>937</v>
      </c>
      <c r="AI2" s="71" t="s">
        <v>938</v>
      </c>
      <c r="AJ2" s="71" t="s">
        <v>939</v>
      </c>
      <c r="AK2" s="71" t="s">
        <v>940</v>
      </c>
      <c r="AL2" s="71" t="s">
        <v>941</v>
      </c>
      <c r="AM2" s="71" t="s">
        <v>942</v>
      </c>
      <c r="AN2" s="71" t="s">
        <v>943</v>
      </c>
      <c r="AO2" s="71" t="s">
        <v>944</v>
      </c>
      <c r="AP2" s="71" t="s">
        <v>945</v>
      </c>
      <c r="AQ2" s="71" t="s">
        <v>946</v>
      </c>
      <c r="AR2" s="71" t="s">
        <v>947</v>
      </c>
      <c r="AS2" s="71" t="s">
        <v>948</v>
      </c>
      <c r="AT2" s="71" t="s">
        <v>949</v>
      </c>
      <c r="AU2" s="71" t="s">
        <v>950</v>
      </c>
      <c r="AV2" s="71" t="s">
        <v>951</v>
      </c>
      <c r="AW2" s="71" t="s">
        <v>952</v>
      </c>
      <c r="AX2" s="71" t="s">
        <v>953</v>
      </c>
      <c r="AY2" s="71" t="s">
        <v>954</v>
      </c>
      <c r="AZ2" s="71" t="s">
        <v>955</v>
      </c>
      <c r="BA2" s="71" t="s">
        <v>956</v>
      </c>
      <c r="BB2" s="71" t="s">
        <v>957</v>
      </c>
      <c r="BC2" s="71" t="s">
        <v>958</v>
      </c>
      <c r="BD2" s="71" t="s">
        <v>959</v>
      </c>
      <c r="BE2" s="71" t="s">
        <v>960</v>
      </c>
      <c r="BF2" s="71" t="s">
        <v>961</v>
      </c>
      <c r="BG2" s="71" t="s">
        <v>962</v>
      </c>
      <c r="BH2" s="71" t="s">
        <v>963</v>
      </c>
      <c r="BI2" s="71" t="s">
        <v>964</v>
      </c>
      <c r="BJ2" s="71" t="s">
        <v>965</v>
      </c>
      <c r="BK2" s="71" t="s">
        <v>966</v>
      </c>
      <c r="BL2" s="71" t="s">
        <v>967</v>
      </c>
      <c r="BM2" s="71" t="s">
        <v>968</v>
      </c>
      <c r="BN2" s="71" t="s">
        <v>969</v>
      </c>
      <c r="BO2" s="71" t="s">
        <v>970</v>
      </c>
      <c r="BP2" s="71" t="s">
        <v>971</v>
      </c>
      <c r="BQ2" s="71" t="s">
        <v>972</v>
      </c>
      <c r="BR2" s="71" t="s">
        <v>973</v>
      </c>
      <c r="BS2" s="71" t="s">
        <v>974</v>
      </c>
      <c r="BT2" s="71" t="s">
        <v>975</v>
      </c>
      <c r="BU2" s="71" t="s">
        <v>976</v>
      </c>
      <c r="BV2" s="71" t="s">
        <v>977</v>
      </c>
      <c r="BW2" s="71" t="s">
        <v>978</v>
      </c>
      <c r="BX2" s="71" t="s">
        <v>979</v>
      </c>
      <c r="BY2" s="71" t="s">
        <v>980</v>
      </c>
      <c r="BZ2" s="71" t="s">
        <v>981</v>
      </c>
      <c r="CA2" s="71" t="s">
        <v>982</v>
      </c>
      <c r="CB2" s="71" t="s">
        <v>983</v>
      </c>
      <c r="CC2" s="71" t="s">
        <v>984</v>
      </c>
      <c r="CD2" s="71" t="s">
        <v>985</v>
      </c>
      <c r="CE2" s="71" t="s">
        <v>986</v>
      </c>
      <c r="CF2" s="71" t="s">
        <v>987</v>
      </c>
      <c r="CG2" s="71" t="s">
        <v>988</v>
      </c>
      <c r="CH2" s="71" t="s">
        <v>989</v>
      </c>
      <c r="CI2" s="71" t="s">
        <v>990</v>
      </c>
      <c r="CJ2" s="71" t="s">
        <v>991</v>
      </c>
      <c r="CK2" s="71" t="s">
        <v>992</v>
      </c>
      <c r="CL2" s="71" t="s">
        <v>993</v>
      </c>
      <c r="CM2" s="71" t="s">
        <v>994</v>
      </c>
      <c r="CN2" s="71" t="s">
        <v>995</v>
      </c>
      <c r="CO2" s="71" t="s">
        <v>996</v>
      </c>
      <c r="CP2" s="71" t="s">
        <v>997</v>
      </c>
      <c r="CQ2" s="71" t="s">
        <v>998</v>
      </c>
      <c r="CR2" s="71" t="s">
        <v>999</v>
      </c>
      <c r="CS2" s="71" t="s">
        <v>1000</v>
      </c>
      <c r="CT2" s="71" t="s">
        <v>1001</v>
      </c>
      <c r="CU2" s="71" t="s">
        <v>1002</v>
      </c>
      <c r="CV2" s="71" t="s">
        <v>1003</v>
      </c>
      <c r="CW2" s="71" t="s">
        <v>1004</v>
      </c>
      <c r="CX2" s="71" t="s">
        <v>1005</v>
      </c>
      <c r="DD2" s="57" t="s">
        <v>56</v>
      </c>
      <c r="DE2" s="57" t="s">
        <v>56</v>
      </c>
    </row>
    <row r="3" spans="1:109" x14ac:dyDescent="0.3">
      <c r="A3" s="9" t="s">
        <v>209</v>
      </c>
      <c r="B3" s="155" t="s">
        <v>206</v>
      </c>
      <c r="C3" s="9" t="s">
        <v>1006</v>
      </c>
      <c r="D3" s="9" t="s">
        <v>59</v>
      </c>
      <c r="E3" s="6">
        <v>51.4</v>
      </c>
      <c r="F3" s="6">
        <v>38.9</v>
      </c>
      <c r="I3" s="6">
        <v>35.6</v>
      </c>
      <c r="J3" s="6">
        <v>21.3</v>
      </c>
      <c r="K3" s="6">
        <v>15.95</v>
      </c>
      <c r="L3" s="6">
        <v>30.8</v>
      </c>
      <c r="M3" s="6">
        <v>20.25</v>
      </c>
      <c r="N3" s="6">
        <v>14.8</v>
      </c>
      <c r="BN3" s="6">
        <v>31.4</v>
      </c>
      <c r="BO3" s="6">
        <v>26.25</v>
      </c>
      <c r="BP3" s="6">
        <v>19.899999999999999</v>
      </c>
      <c r="BQ3" s="6">
        <v>32.85</v>
      </c>
      <c r="BR3" s="6">
        <v>25.9</v>
      </c>
      <c r="BS3" s="6">
        <v>19.399999999999999</v>
      </c>
      <c r="BT3" s="6">
        <v>34.15</v>
      </c>
      <c r="BU3" s="6">
        <v>26.35</v>
      </c>
      <c r="BV3" s="6">
        <v>19.7</v>
      </c>
      <c r="BW3" s="6">
        <v>34.65</v>
      </c>
      <c r="BX3" s="6">
        <v>26.35</v>
      </c>
      <c r="BY3" s="6">
        <v>19.649999999999999</v>
      </c>
      <c r="BZ3" s="6">
        <v>34.700000000000003</v>
      </c>
      <c r="CA3" s="6">
        <v>26.6</v>
      </c>
      <c r="CB3" s="6">
        <v>19.2</v>
      </c>
      <c r="CC3" s="6">
        <v>34.4</v>
      </c>
      <c r="CD3" s="6">
        <v>26.4</v>
      </c>
      <c r="CE3" s="6">
        <v>18.399999999999999</v>
      </c>
      <c r="CF3" s="6">
        <v>27.95</v>
      </c>
      <c r="CG3" s="6">
        <v>29.9</v>
      </c>
      <c r="CH3" s="6">
        <v>19</v>
      </c>
      <c r="CI3" s="6">
        <v>47.95</v>
      </c>
      <c r="CJ3" s="6">
        <v>27.4</v>
      </c>
      <c r="CK3" s="6">
        <v>12.75</v>
      </c>
      <c r="CL3" s="6">
        <v>13.4</v>
      </c>
      <c r="CM3" s="6">
        <v>14.1</v>
      </c>
      <c r="CN3" s="6">
        <v>16.5</v>
      </c>
      <c r="CQ3" s="6">
        <v>27.8</v>
      </c>
      <c r="CS3" s="6">
        <v>29.05</v>
      </c>
      <c r="CT3" s="6">
        <v>28.4</v>
      </c>
      <c r="CU3" s="6">
        <v>28.1</v>
      </c>
      <c r="CV3" s="6">
        <v>23.3</v>
      </c>
    </row>
    <row r="4" spans="1:109" x14ac:dyDescent="0.3">
      <c r="A4" s="9" t="s">
        <v>280</v>
      </c>
      <c r="B4" s="155" t="s">
        <v>206</v>
      </c>
      <c r="C4" s="9" t="s">
        <v>1006</v>
      </c>
      <c r="D4" s="9" t="s">
        <v>59</v>
      </c>
      <c r="AA4" s="6">
        <v>22.1</v>
      </c>
      <c r="AB4" s="6">
        <v>19.75</v>
      </c>
      <c r="AC4" s="6">
        <v>16.45</v>
      </c>
      <c r="CC4" s="6">
        <v>34.9</v>
      </c>
      <c r="CD4" s="6">
        <v>28.65</v>
      </c>
      <c r="CE4" s="6">
        <v>18.350000000000001</v>
      </c>
      <c r="CF4" s="6">
        <v>27.05</v>
      </c>
      <c r="CG4" s="6">
        <v>30.8</v>
      </c>
      <c r="CH4" s="6">
        <v>18.850000000000001</v>
      </c>
    </row>
    <row r="5" spans="1:109" x14ac:dyDescent="0.3">
      <c r="A5" s="9" t="s">
        <v>211</v>
      </c>
      <c r="B5" s="155" t="s">
        <v>206</v>
      </c>
      <c r="C5" s="9" t="s">
        <v>1007</v>
      </c>
      <c r="D5" s="9" t="s">
        <v>59</v>
      </c>
      <c r="BH5" s="6">
        <v>27.21</v>
      </c>
      <c r="BI5" s="6">
        <v>27.73</v>
      </c>
      <c r="BJ5" s="6">
        <v>17.100000000000001</v>
      </c>
      <c r="BK5" s="6">
        <v>31.68</v>
      </c>
      <c r="BM5" s="6">
        <v>17.91</v>
      </c>
      <c r="BN5" s="6">
        <v>32.549999999999997</v>
      </c>
      <c r="BQ5" s="6">
        <v>34.409999999999997</v>
      </c>
      <c r="BR5" s="6">
        <v>26.29</v>
      </c>
      <c r="BS5" s="6">
        <v>18.28</v>
      </c>
      <c r="BT5" s="6">
        <v>32.6</v>
      </c>
      <c r="BV5" s="6" t="s">
        <v>1008</v>
      </c>
      <c r="BW5" s="6">
        <v>33.68</v>
      </c>
      <c r="BY5" s="6">
        <v>26.38</v>
      </c>
      <c r="BZ5" s="6">
        <v>34.6</v>
      </c>
      <c r="CB5" s="6">
        <v>17.510000000000002</v>
      </c>
      <c r="CC5" s="6">
        <v>32.75</v>
      </c>
      <c r="CD5" s="6">
        <v>28.45</v>
      </c>
      <c r="CE5" s="6">
        <v>17.93</v>
      </c>
      <c r="CF5" s="6">
        <v>23.38</v>
      </c>
      <c r="CL5" s="6">
        <v>14.01</v>
      </c>
      <c r="CM5" s="6">
        <v>14.84</v>
      </c>
      <c r="CN5" s="6">
        <v>16.88</v>
      </c>
      <c r="CO5" s="6">
        <v>22.64</v>
      </c>
      <c r="CP5" s="6">
        <v>26.9</v>
      </c>
      <c r="CQ5" s="6">
        <v>29.47</v>
      </c>
      <c r="CR5" s="6">
        <v>29.13</v>
      </c>
      <c r="CS5" s="6">
        <v>29.25</v>
      </c>
      <c r="CT5" s="6">
        <v>27.46</v>
      </c>
      <c r="CV5" s="6">
        <v>22.14</v>
      </c>
      <c r="CW5" s="6">
        <v>20.14</v>
      </c>
      <c r="CX5" s="6">
        <v>17.86</v>
      </c>
    </row>
    <row r="6" spans="1:109" x14ac:dyDescent="0.3">
      <c r="A6" s="9" t="s">
        <v>214</v>
      </c>
      <c r="B6" s="6" t="s">
        <v>1032</v>
      </c>
      <c r="C6" s="9" t="s">
        <v>252</v>
      </c>
      <c r="D6" s="9" t="s">
        <v>59</v>
      </c>
      <c r="E6" s="6">
        <v>50.94</v>
      </c>
      <c r="F6" s="6">
        <v>42.92</v>
      </c>
      <c r="H6" s="2">
        <v>39.57</v>
      </c>
      <c r="X6" s="6">
        <v>23.98</v>
      </c>
      <c r="BE6" s="6">
        <v>22.75</v>
      </c>
      <c r="BG6" s="6">
        <v>15.6</v>
      </c>
      <c r="BH6" s="6">
        <v>27.72</v>
      </c>
      <c r="BI6" s="6">
        <v>27.4</v>
      </c>
      <c r="BJ6" s="6">
        <v>18.3</v>
      </c>
      <c r="BK6" s="6">
        <v>29.8</v>
      </c>
      <c r="BL6" s="6">
        <v>29.14</v>
      </c>
      <c r="BM6" s="6">
        <v>19.010000000000002</v>
      </c>
      <c r="BT6" s="6">
        <v>33.71</v>
      </c>
      <c r="BU6" s="6">
        <v>25.66</v>
      </c>
      <c r="BV6" s="6">
        <v>20.010000000000002</v>
      </c>
      <c r="BW6" s="6">
        <v>34.4</v>
      </c>
      <c r="BX6" s="6">
        <v>27</v>
      </c>
      <c r="BY6" s="6">
        <v>20.85</v>
      </c>
      <c r="BZ6" s="6">
        <v>35.700000000000003</v>
      </c>
      <c r="CA6" s="6">
        <v>26.48</v>
      </c>
      <c r="CB6" s="6">
        <v>23.05</v>
      </c>
    </row>
    <row r="7" spans="1:109" x14ac:dyDescent="0.3">
      <c r="A7" s="9" t="s">
        <v>1009</v>
      </c>
      <c r="B7" s="155" t="s">
        <v>159</v>
      </c>
      <c r="C7" s="9" t="s">
        <v>223</v>
      </c>
      <c r="D7" s="10" t="s">
        <v>60</v>
      </c>
      <c r="E7" s="6">
        <v>48.6</v>
      </c>
      <c r="F7" s="6">
        <v>40.799999999999997</v>
      </c>
    </row>
    <row r="8" spans="1:109" x14ac:dyDescent="0.3">
      <c r="A8" s="23" t="s">
        <v>502</v>
      </c>
      <c r="B8" s="32" t="s">
        <v>218</v>
      </c>
      <c r="C8" s="23" t="s">
        <v>482</v>
      </c>
      <c r="D8" s="23" t="s">
        <v>60</v>
      </c>
      <c r="G8" s="6">
        <v>55.68</v>
      </c>
      <c r="H8" s="6">
        <v>40.619999999999997</v>
      </c>
      <c r="I8" s="6">
        <v>32.68</v>
      </c>
      <c r="J8" s="6">
        <v>19.25</v>
      </c>
      <c r="K8" s="6">
        <v>13.11</v>
      </c>
      <c r="L8" s="6">
        <v>27.26</v>
      </c>
      <c r="M8" s="6">
        <v>18.2</v>
      </c>
      <c r="N8" s="6">
        <v>12.46</v>
      </c>
      <c r="O8" s="6">
        <v>24.72</v>
      </c>
      <c r="P8" s="6">
        <v>17.760000000000002</v>
      </c>
      <c r="Q8" s="6">
        <v>14.13</v>
      </c>
      <c r="R8" s="6">
        <v>23.86</v>
      </c>
      <c r="S8" s="6">
        <v>16.93</v>
      </c>
      <c r="T8" s="6">
        <v>14.6</v>
      </c>
      <c r="U8" s="6">
        <v>23.95</v>
      </c>
      <c r="V8" s="6">
        <v>19.3</v>
      </c>
      <c r="W8" s="6">
        <v>16.45</v>
      </c>
      <c r="X8" s="6">
        <v>24.02</v>
      </c>
      <c r="Y8" s="6">
        <v>18.190000000000001</v>
      </c>
      <c r="Z8" s="6">
        <v>15.91</v>
      </c>
      <c r="AA8" s="6">
        <v>19.46</v>
      </c>
      <c r="AB8" s="6">
        <v>18.559999999999999</v>
      </c>
      <c r="AC8" s="6">
        <v>15.95</v>
      </c>
      <c r="AD8" s="6">
        <v>19.73</v>
      </c>
      <c r="AE8" s="6">
        <v>18.940000000000001</v>
      </c>
      <c r="AF8" s="6">
        <v>16.010000000000002</v>
      </c>
      <c r="AG8" s="6">
        <v>19.2</v>
      </c>
      <c r="AH8" s="6">
        <v>19.93</v>
      </c>
      <c r="AI8" s="6">
        <v>15.41</v>
      </c>
      <c r="AJ8" s="6">
        <v>19.73</v>
      </c>
      <c r="AK8" s="6">
        <v>19.37</v>
      </c>
      <c r="AL8" s="6">
        <v>15.32</v>
      </c>
      <c r="AM8" s="6">
        <v>20.309999999999999</v>
      </c>
      <c r="AN8" s="6">
        <v>18.940000000000001</v>
      </c>
      <c r="AO8" s="6">
        <v>15.2</v>
      </c>
      <c r="AP8" s="6">
        <v>20.350000000000001</v>
      </c>
      <c r="AQ8" s="6">
        <v>18.43</v>
      </c>
      <c r="AR8" s="6">
        <v>15.08</v>
      </c>
      <c r="AS8" s="6">
        <v>20.94</v>
      </c>
      <c r="AT8" s="6">
        <v>19.600000000000001</v>
      </c>
      <c r="AU8" s="6">
        <v>15.56</v>
      </c>
      <c r="AV8" s="6">
        <v>21.58</v>
      </c>
      <c r="AW8" s="6">
        <v>19.84</v>
      </c>
      <c r="AX8" s="6">
        <v>15.91</v>
      </c>
      <c r="AY8" s="6">
        <v>22.52</v>
      </c>
      <c r="AZ8" s="6">
        <v>19.16</v>
      </c>
      <c r="BA8" s="6">
        <v>15.26</v>
      </c>
      <c r="BB8" s="6">
        <v>23.71</v>
      </c>
      <c r="BC8" s="6">
        <v>21.56</v>
      </c>
      <c r="BD8" s="6">
        <v>15.76</v>
      </c>
      <c r="BH8" s="6">
        <v>25.55</v>
      </c>
      <c r="BI8" s="6">
        <v>23.07</v>
      </c>
      <c r="BJ8" s="6">
        <v>15.79</v>
      </c>
      <c r="BK8" s="6">
        <v>26.72</v>
      </c>
      <c r="BL8" s="6">
        <v>25.5</v>
      </c>
      <c r="BM8" s="6">
        <v>15.97</v>
      </c>
      <c r="BN8" s="6">
        <v>27.78</v>
      </c>
      <c r="BO8" s="6">
        <v>26.91</v>
      </c>
      <c r="BP8" s="6">
        <v>17.84</v>
      </c>
      <c r="BQ8" s="6">
        <v>28.43</v>
      </c>
      <c r="BR8" s="6">
        <v>26.07</v>
      </c>
      <c r="BS8" s="6">
        <v>19.59</v>
      </c>
      <c r="BT8" s="6">
        <v>30.36</v>
      </c>
      <c r="BU8" s="6">
        <v>22.36</v>
      </c>
      <c r="BV8" s="6">
        <v>18.71</v>
      </c>
      <c r="BW8" s="6">
        <v>31.48</v>
      </c>
      <c r="BX8" s="6">
        <v>25.6</v>
      </c>
      <c r="BY8" s="6">
        <v>19.760000000000002</v>
      </c>
      <c r="BZ8" s="6">
        <v>31.75</v>
      </c>
      <c r="CA8" s="6">
        <v>25.13</v>
      </c>
      <c r="CB8" s="6">
        <v>19.03</v>
      </c>
      <c r="CC8" s="6">
        <v>31.28</v>
      </c>
      <c r="CD8" s="6">
        <v>26.63</v>
      </c>
      <c r="CE8" s="6">
        <v>17.93</v>
      </c>
      <c r="CF8" s="6">
        <v>25.4</v>
      </c>
      <c r="CG8" s="6">
        <v>28.27</v>
      </c>
      <c r="CH8" s="6">
        <v>16.91</v>
      </c>
      <c r="CI8" s="6">
        <v>44.46</v>
      </c>
      <c r="CJ8" s="6">
        <v>30.29</v>
      </c>
      <c r="CZ8" s="9"/>
    </row>
    <row r="9" spans="1:109" x14ac:dyDescent="0.3">
      <c r="A9" s="23" t="s">
        <v>503</v>
      </c>
      <c r="B9" s="32" t="s">
        <v>218</v>
      </c>
      <c r="C9" s="23" t="s">
        <v>482</v>
      </c>
      <c r="D9" s="23" t="s">
        <v>60</v>
      </c>
      <c r="U9" s="6">
        <v>20.43</v>
      </c>
      <c r="V9" s="6">
        <v>17.61</v>
      </c>
      <c r="W9" s="6">
        <v>15.71</v>
      </c>
      <c r="BE9" s="6">
        <v>18.829999999999998</v>
      </c>
      <c r="BF9" s="6">
        <v>19.14</v>
      </c>
      <c r="BG9" s="6">
        <v>14.85</v>
      </c>
      <c r="BQ9" s="6">
        <v>24.45</v>
      </c>
      <c r="BR9" s="6">
        <v>22.09</v>
      </c>
      <c r="BS9" s="6">
        <v>15.18</v>
      </c>
      <c r="BT9" s="6">
        <v>24.96</v>
      </c>
      <c r="BU9" s="6">
        <v>24.27</v>
      </c>
      <c r="BV9" s="6">
        <v>17.36</v>
      </c>
      <c r="BW9" s="6">
        <v>27.37</v>
      </c>
      <c r="BX9" s="6">
        <v>24.22</v>
      </c>
      <c r="BY9" s="6">
        <v>17.02</v>
      </c>
      <c r="BZ9" s="6">
        <v>26.4</v>
      </c>
      <c r="CA9" s="6">
        <v>23.42</v>
      </c>
      <c r="CB9" s="6">
        <v>14.08</v>
      </c>
      <c r="CC9" s="6">
        <v>27.4</v>
      </c>
      <c r="CD9" s="6">
        <v>24.78</v>
      </c>
      <c r="CE9" s="6">
        <v>16.34</v>
      </c>
      <c r="CF9" s="6">
        <v>22.91</v>
      </c>
      <c r="CG9" s="6">
        <v>27.33</v>
      </c>
      <c r="CH9" s="6">
        <v>16.059999999999999</v>
      </c>
    </row>
    <row r="10" spans="1:109" x14ac:dyDescent="0.3">
      <c r="A10" s="9" t="s">
        <v>1010</v>
      </c>
      <c r="B10" s="6" t="s">
        <v>158</v>
      </c>
      <c r="C10" s="9" t="s">
        <v>1011</v>
      </c>
      <c r="D10" s="10" t="s">
        <v>60</v>
      </c>
      <c r="BK10" s="6">
        <v>28.05</v>
      </c>
      <c r="BL10" s="6">
        <v>22.4</v>
      </c>
      <c r="BM10" s="6">
        <v>16.5</v>
      </c>
    </row>
    <row r="11" spans="1:109" x14ac:dyDescent="0.3">
      <c r="A11" s="9" t="s">
        <v>1012</v>
      </c>
      <c r="B11" s="6" t="s">
        <v>158</v>
      </c>
      <c r="C11" s="9" t="s">
        <v>1011</v>
      </c>
      <c r="D11" s="10" t="s">
        <v>60</v>
      </c>
      <c r="BZ11" s="6" t="s">
        <v>1013</v>
      </c>
    </row>
    <row r="12" spans="1:109" x14ac:dyDescent="0.3">
      <c r="A12" s="9" t="s">
        <v>1014</v>
      </c>
      <c r="B12" s="6" t="s">
        <v>158</v>
      </c>
      <c r="C12" s="9" t="s">
        <v>465</v>
      </c>
      <c r="D12" s="10" t="s">
        <v>62</v>
      </c>
      <c r="L12" s="6">
        <v>28.15</v>
      </c>
      <c r="M12" s="6">
        <v>16.899999999999999</v>
      </c>
      <c r="N12" s="6">
        <v>12.6</v>
      </c>
    </row>
    <row r="13" spans="1:109" x14ac:dyDescent="0.3">
      <c r="A13" s="9" t="s">
        <v>1015</v>
      </c>
      <c r="B13" s="6" t="s">
        <v>158</v>
      </c>
      <c r="C13" s="9" t="s">
        <v>465</v>
      </c>
      <c r="D13" s="10" t="s">
        <v>62</v>
      </c>
      <c r="CC13" s="6">
        <v>33.950000000000003</v>
      </c>
      <c r="CD13" s="6">
        <v>26.36</v>
      </c>
      <c r="CE13" s="6">
        <v>16.16</v>
      </c>
    </row>
    <row r="14" spans="1:109" x14ac:dyDescent="0.3">
      <c r="A14" s="9" t="s">
        <v>904</v>
      </c>
      <c r="B14" s="6" t="s">
        <v>158</v>
      </c>
      <c r="C14" s="10" t="s">
        <v>100</v>
      </c>
      <c r="D14" s="10" t="s">
        <v>60</v>
      </c>
      <c r="G14" s="6">
        <v>67</v>
      </c>
      <c r="H14" s="6">
        <v>43.9</v>
      </c>
    </row>
    <row r="15" spans="1:109" x14ac:dyDescent="0.3">
      <c r="A15" s="9" t="s">
        <v>1016</v>
      </c>
      <c r="B15" s="6" t="s">
        <v>158</v>
      </c>
      <c r="C15" s="10" t="s">
        <v>1017</v>
      </c>
      <c r="D15" s="10" t="s">
        <v>60</v>
      </c>
      <c r="BQ15" s="6">
        <v>33.9</v>
      </c>
      <c r="BR15" s="6">
        <v>29.8</v>
      </c>
      <c r="BS15" s="6">
        <v>20.95</v>
      </c>
    </row>
    <row r="16" spans="1:109" x14ac:dyDescent="0.3">
      <c r="A16" s="9" t="s">
        <v>1018</v>
      </c>
      <c r="B16" s="6" t="s">
        <v>158</v>
      </c>
      <c r="C16" s="10" t="s">
        <v>100</v>
      </c>
      <c r="D16" s="10" t="s">
        <v>60</v>
      </c>
      <c r="E16" s="6" t="s">
        <v>1019</v>
      </c>
      <c r="F16" s="6">
        <v>37.5</v>
      </c>
    </row>
    <row r="17" spans="1:86" x14ac:dyDescent="0.3">
      <c r="A17" s="9" t="s">
        <v>1020</v>
      </c>
      <c r="B17" s="6" t="s">
        <v>158</v>
      </c>
      <c r="C17" s="10" t="s">
        <v>100</v>
      </c>
      <c r="D17" s="10" t="s">
        <v>60</v>
      </c>
      <c r="E17" s="6" t="s">
        <v>1021</v>
      </c>
      <c r="F17" s="6">
        <v>36.65</v>
      </c>
    </row>
    <row r="18" spans="1:86" x14ac:dyDescent="0.3">
      <c r="A18" s="9" t="s">
        <v>1022</v>
      </c>
      <c r="B18" s="6" t="s">
        <v>158</v>
      </c>
      <c r="C18" s="10" t="s">
        <v>100</v>
      </c>
      <c r="D18" s="10" t="s">
        <v>60</v>
      </c>
      <c r="I18" s="6">
        <v>38.6</v>
      </c>
      <c r="J18" s="6">
        <v>18.7</v>
      </c>
      <c r="K18" s="6">
        <v>13.45</v>
      </c>
    </row>
    <row r="19" spans="1:86" x14ac:dyDescent="0.3">
      <c r="A19" s="9" t="s">
        <v>1023</v>
      </c>
      <c r="B19" s="6" t="s">
        <v>158</v>
      </c>
      <c r="C19" s="10" t="s">
        <v>1017</v>
      </c>
      <c r="D19" s="10" t="s">
        <v>60</v>
      </c>
      <c r="U19" s="6" t="s">
        <v>1024</v>
      </c>
      <c r="V19" s="6" t="s">
        <v>1025</v>
      </c>
      <c r="W19" s="6" t="s">
        <v>1026</v>
      </c>
    </row>
    <row r="20" spans="1:86" x14ac:dyDescent="0.3">
      <c r="A20" s="9" t="s">
        <v>1027</v>
      </c>
      <c r="B20" s="6" t="s">
        <v>158</v>
      </c>
      <c r="C20" s="10" t="s">
        <v>100</v>
      </c>
      <c r="D20" s="10" t="s">
        <v>60</v>
      </c>
      <c r="BN20" s="6" t="s">
        <v>1028</v>
      </c>
      <c r="BO20" s="6" t="s">
        <v>1029</v>
      </c>
      <c r="BP20" s="6" t="s">
        <v>1030</v>
      </c>
    </row>
    <row r="21" spans="1:86" x14ac:dyDescent="0.3">
      <c r="A21" s="9" t="s">
        <v>1031</v>
      </c>
      <c r="B21" s="6" t="s">
        <v>158</v>
      </c>
      <c r="C21" s="10" t="s">
        <v>100</v>
      </c>
      <c r="D21" s="10" t="s">
        <v>60</v>
      </c>
      <c r="CF21" s="6">
        <v>27.85</v>
      </c>
      <c r="CG21" s="6">
        <v>26.3</v>
      </c>
      <c r="CH21" s="6">
        <v>16.600000000000001</v>
      </c>
    </row>
    <row r="22" spans="1:86" x14ac:dyDescent="0.3">
      <c r="A22" s="9" t="s">
        <v>814</v>
      </c>
      <c r="B22" s="6" t="s">
        <v>158</v>
      </c>
      <c r="C22" s="9" t="s">
        <v>251</v>
      </c>
      <c r="D22" s="9" t="s">
        <v>194</v>
      </c>
      <c r="E22" s="6">
        <v>51.42</v>
      </c>
      <c r="F22" s="6">
        <v>38.08</v>
      </c>
      <c r="X22" s="6">
        <v>26.51</v>
      </c>
      <c r="Y22" s="6">
        <v>21.26</v>
      </c>
      <c r="Z22" s="6">
        <v>17.100000000000001</v>
      </c>
      <c r="BE22" s="6">
        <v>23.68</v>
      </c>
      <c r="BF22" s="6">
        <v>20.69</v>
      </c>
      <c r="BG22" s="6">
        <v>16.260000000000002</v>
      </c>
    </row>
    <row r="23" spans="1:86" x14ac:dyDescent="0.3">
      <c r="A23" s="9" t="s">
        <v>812</v>
      </c>
      <c r="B23" s="6" t="s">
        <v>158</v>
      </c>
      <c r="C23" s="1" t="s">
        <v>841</v>
      </c>
      <c r="D23" s="9" t="s">
        <v>842</v>
      </c>
      <c r="I23" s="6">
        <v>30.29</v>
      </c>
      <c r="J23" s="6">
        <v>20.100000000000001</v>
      </c>
      <c r="K23" s="6">
        <v>14.98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6"/>
  <sheetViews>
    <sheetView workbookViewId="0"/>
  </sheetViews>
  <sheetFormatPr baseColWidth="10" defaultColWidth="11.44140625" defaultRowHeight="15.6" x14ac:dyDescent="0.3"/>
  <cols>
    <col min="1" max="1" width="13.88671875" style="34" customWidth="1"/>
    <col min="2" max="2" width="14.6640625" style="34" bestFit="1" customWidth="1"/>
    <col min="3" max="3" width="8.44140625" style="34" bestFit="1" customWidth="1"/>
    <col min="4" max="4" width="23.6640625" style="34" bestFit="1" customWidth="1"/>
    <col min="5" max="5" width="12.88671875" style="34" bestFit="1" customWidth="1"/>
    <col min="6" max="6" width="4.44140625" style="34" customWidth="1"/>
    <col min="7" max="16384" width="11.44140625" style="34"/>
  </cols>
  <sheetData>
    <row r="1" spans="1:5" x14ac:dyDescent="0.3">
      <c r="A1" s="60" t="s">
        <v>1064</v>
      </c>
    </row>
    <row r="2" spans="1:5" x14ac:dyDescent="0.3">
      <c r="A2" s="41" t="s">
        <v>1058</v>
      </c>
      <c r="B2" s="41" t="s">
        <v>492</v>
      </c>
      <c r="C2" s="41" t="s">
        <v>1057</v>
      </c>
      <c r="D2" s="41" t="s">
        <v>1059</v>
      </c>
      <c r="E2" s="41" t="s">
        <v>1060</v>
      </c>
    </row>
    <row r="3" spans="1:5" x14ac:dyDescent="0.3">
      <c r="A3" s="32" t="s">
        <v>206</v>
      </c>
      <c r="B3" s="32" t="s">
        <v>495</v>
      </c>
      <c r="C3" s="27" t="s">
        <v>28</v>
      </c>
      <c r="D3" s="27">
        <v>0.26299</v>
      </c>
      <c r="E3" s="27">
        <v>0.36</v>
      </c>
    </row>
    <row r="4" spans="1:5" x14ac:dyDescent="0.3">
      <c r="A4" s="32" t="s">
        <v>206</v>
      </c>
      <c r="B4" s="32" t="s">
        <v>495</v>
      </c>
      <c r="C4" s="27" t="s">
        <v>498</v>
      </c>
      <c r="D4" s="27">
        <v>1.3993119999999999</v>
      </c>
      <c r="E4" s="27">
        <v>0.22828000000000001</v>
      </c>
    </row>
    <row r="5" spans="1:5" x14ac:dyDescent="0.3">
      <c r="A5" s="32" t="s">
        <v>206</v>
      </c>
      <c r="B5" s="32" t="s">
        <v>495</v>
      </c>
      <c r="C5" s="27" t="s">
        <v>29</v>
      </c>
      <c r="D5" s="27">
        <v>5.3122809999999996</v>
      </c>
      <c r="E5" s="27">
        <v>1.8939999999999999E-2</v>
      </c>
    </row>
    <row r="6" spans="1:5" x14ac:dyDescent="0.3">
      <c r="A6" s="32" t="s">
        <v>206</v>
      </c>
      <c r="B6" s="32" t="s">
        <v>495</v>
      </c>
      <c r="C6" s="27" t="s">
        <v>49</v>
      </c>
      <c r="D6" s="27" t="s">
        <v>500</v>
      </c>
      <c r="E6" s="27">
        <v>0.62682000000000004</v>
      </c>
    </row>
    <row r="7" spans="1:5" x14ac:dyDescent="0.3">
      <c r="A7" s="32" t="s">
        <v>206</v>
      </c>
      <c r="B7" s="32" t="s">
        <v>499</v>
      </c>
      <c r="C7" s="27" t="s">
        <v>28</v>
      </c>
      <c r="D7" s="27">
        <v>0.995</v>
      </c>
      <c r="E7" s="27">
        <v>0.22842999999999999</v>
      </c>
    </row>
    <row r="8" spans="1:5" x14ac:dyDescent="0.3">
      <c r="A8" s="32" t="s">
        <v>206</v>
      </c>
      <c r="B8" s="32" t="s">
        <v>499</v>
      </c>
      <c r="C8" s="27" t="s">
        <v>498</v>
      </c>
      <c r="D8" s="27">
        <v>3.4609999999999999</v>
      </c>
      <c r="E8" s="27">
        <v>2.4E-2</v>
      </c>
    </row>
    <row r="9" spans="1:5" x14ac:dyDescent="0.3">
      <c r="A9" s="32" t="s">
        <v>206</v>
      </c>
      <c r="B9" s="32" t="s">
        <v>499</v>
      </c>
      <c r="C9" s="27" t="s">
        <v>29</v>
      </c>
      <c r="D9" s="27">
        <v>7.03</v>
      </c>
      <c r="E9" s="27">
        <v>4.6000000000000001E-4</v>
      </c>
    </row>
    <row r="10" spans="1:5" x14ac:dyDescent="0.3">
      <c r="A10" s="32" t="s">
        <v>159</v>
      </c>
      <c r="B10" s="32" t="s">
        <v>495</v>
      </c>
      <c r="C10" s="27" t="s">
        <v>28</v>
      </c>
      <c r="D10" s="27">
        <v>-0.39</v>
      </c>
      <c r="E10" s="27">
        <v>0.54842000000000002</v>
      </c>
    </row>
    <row r="11" spans="1:5" x14ac:dyDescent="0.3">
      <c r="A11" s="32" t="s">
        <v>159</v>
      </c>
      <c r="B11" s="32" t="s">
        <v>495</v>
      </c>
      <c r="C11" s="27" t="s">
        <v>498</v>
      </c>
      <c r="D11" s="27">
        <v>-1.2342</v>
      </c>
      <c r="E11" s="27">
        <v>0.71831</v>
      </c>
    </row>
    <row r="12" spans="1:5" x14ac:dyDescent="0.3">
      <c r="A12" s="32" t="s">
        <v>159</v>
      </c>
      <c r="B12" s="32" t="s">
        <v>495</v>
      </c>
      <c r="C12" s="27" t="s">
        <v>29</v>
      </c>
      <c r="D12" s="27">
        <v>-1.647891</v>
      </c>
      <c r="E12" s="27">
        <v>0.81066000000000005</v>
      </c>
    </row>
    <row r="13" spans="1:5" x14ac:dyDescent="0.3">
      <c r="A13" s="32" t="s">
        <v>159</v>
      </c>
      <c r="B13" s="32" t="s">
        <v>495</v>
      </c>
      <c r="C13" s="27" t="s">
        <v>49</v>
      </c>
      <c r="D13" s="27">
        <v>-1.054</v>
      </c>
      <c r="E13" s="27">
        <v>0.79996999999999996</v>
      </c>
    </row>
    <row r="14" spans="1:5" x14ac:dyDescent="0.3">
      <c r="A14" s="32" t="s">
        <v>159</v>
      </c>
      <c r="B14" s="32" t="s">
        <v>499</v>
      </c>
      <c r="C14" s="27" t="s">
        <v>28</v>
      </c>
      <c r="D14" s="27">
        <v>0.34179999999999999</v>
      </c>
      <c r="E14" s="27">
        <v>0.34789999999999999</v>
      </c>
    </row>
    <row r="15" spans="1:5" x14ac:dyDescent="0.3">
      <c r="A15" s="32" t="s">
        <v>159</v>
      </c>
      <c r="B15" s="32" t="s">
        <v>499</v>
      </c>
      <c r="C15" s="27" t="s">
        <v>498</v>
      </c>
      <c r="D15" s="27">
        <v>0.82730000000000004</v>
      </c>
      <c r="E15" s="27">
        <v>0.22439999999999999</v>
      </c>
    </row>
    <row r="16" spans="1:5" x14ac:dyDescent="0.3">
      <c r="A16" s="32" t="s">
        <v>159</v>
      </c>
      <c r="B16" s="32" t="s">
        <v>499</v>
      </c>
      <c r="C16" s="27" t="s">
        <v>29</v>
      </c>
      <c r="D16" s="27">
        <v>6.9000000000000006E-2</v>
      </c>
      <c r="E16" s="27">
        <v>0.42459999999999998</v>
      </c>
    </row>
    <row r="17" spans="1:5" x14ac:dyDescent="0.3">
      <c r="A17" s="32" t="s">
        <v>159</v>
      </c>
      <c r="B17" s="32" t="s">
        <v>499</v>
      </c>
      <c r="C17" s="27" t="s">
        <v>49</v>
      </c>
      <c r="D17" s="27">
        <v>0.2167</v>
      </c>
      <c r="E17" s="27">
        <v>0.36849999999999999</v>
      </c>
    </row>
    <row r="18" spans="1:5" x14ac:dyDescent="0.3">
      <c r="A18" s="32" t="s">
        <v>1033</v>
      </c>
      <c r="B18" s="32" t="s">
        <v>495</v>
      </c>
      <c r="C18" s="27" t="s">
        <v>28</v>
      </c>
      <c r="D18" s="27">
        <v>-0.19220000000000001</v>
      </c>
      <c r="E18" s="27">
        <v>0.53290000000000004</v>
      </c>
    </row>
    <row r="19" spans="1:5" x14ac:dyDescent="0.3">
      <c r="A19" s="32" t="s">
        <v>1033</v>
      </c>
      <c r="B19" s="32" t="s">
        <v>495</v>
      </c>
      <c r="C19" s="27" t="s">
        <v>498</v>
      </c>
      <c r="D19" s="27">
        <v>-2.0636999999999999</v>
      </c>
      <c r="E19" s="27">
        <v>0.92979999999999996</v>
      </c>
    </row>
    <row r="20" spans="1:5" x14ac:dyDescent="0.3">
      <c r="A20" s="32" t="s">
        <v>1033</v>
      </c>
      <c r="B20" s="32" t="s">
        <v>495</v>
      </c>
      <c r="C20" s="27" t="s">
        <v>29</v>
      </c>
      <c r="D20" s="27">
        <v>0.152</v>
      </c>
      <c r="E20" s="27">
        <v>0.42</v>
      </c>
    </row>
    <row r="21" spans="1:5" x14ac:dyDescent="0.3">
      <c r="A21" s="32" t="s">
        <v>1033</v>
      </c>
      <c r="B21" s="32" t="s">
        <v>495</v>
      </c>
      <c r="C21" s="27" t="s">
        <v>49</v>
      </c>
      <c r="D21" s="27">
        <v>-0.85199999999999998</v>
      </c>
      <c r="E21" s="27">
        <v>0.81710000000000005</v>
      </c>
    </row>
    <row r="22" spans="1:5" x14ac:dyDescent="0.3">
      <c r="A22" s="32" t="s">
        <v>1033</v>
      </c>
      <c r="B22" s="32" t="s">
        <v>499</v>
      </c>
      <c r="C22" s="27" t="s">
        <v>28</v>
      </c>
      <c r="D22" s="27">
        <v>0.54010000000000002</v>
      </c>
      <c r="E22" s="27">
        <v>0.26829999999999998</v>
      </c>
    </row>
    <row r="23" spans="1:5" x14ac:dyDescent="0.3">
      <c r="A23" s="32" t="s">
        <v>1033</v>
      </c>
      <c r="B23" s="32" t="s">
        <v>499</v>
      </c>
      <c r="C23" s="27" t="s">
        <v>498</v>
      </c>
      <c r="D23" s="27">
        <v>-2.2138800000000001E-3</v>
      </c>
      <c r="E23" s="27">
        <v>0.46700999999999998</v>
      </c>
    </row>
    <row r="24" spans="1:5" x14ac:dyDescent="0.3">
      <c r="A24" s="32" t="s">
        <v>1033</v>
      </c>
      <c r="B24" s="32" t="s">
        <v>499</v>
      </c>
      <c r="C24" s="27" t="s">
        <v>29</v>
      </c>
      <c r="D24" s="27">
        <v>1.869</v>
      </c>
      <c r="E24" s="27">
        <v>2.6759999999999999E-2</v>
      </c>
    </row>
    <row r="25" spans="1:5" x14ac:dyDescent="0.3">
      <c r="A25" s="32" t="s">
        <v>1033</v>
      </c>
      <c r="B25" s="32" t="s">
        <v>499</v>
      </c>
      <c r="C25" s="27" t="s">
        <v>49</v>
      </c>
      <c r="D25" s="27">
        <v>0.41889999999999999</v>
      </c>
      <c r="E25" s="27">
        <v>0.25290000000000001</v>
      </c>
    </row>
    <row r="67" spans="1:5" x14ac:dyDescent="0.3">
      <c r="A67" s="34" t="s">
        <v>496</v>
      </c>
    </row>
    <row r="68" spans="1:5" x14ac:dyDescent="0.3">
      <c r="A68" s="34" t="s">
        <v>491</v>
      </c>
      <c r="B68" s="34" t="s">
        <v>492</v>
      </c>
      <c r="C68" s="34" t="s">
        <v>493</v>
      </c>
      <c r="D68" s="34" t="s">
        <v>497</v>
      </c>
      <c r="E68" s="34" t="s">
        <v>494</v>
      </c>
    </row>
    <row r="69" spans="1:5" x14ac:dyDescent="0.3">
      <c r="A69" s="34" t="s">
        <v>206</v>
      </c>
      <c r="B69" s="34" t="s">
        <v>495</v>
      </c>
      <c r="C69" s="34" t="s">
        <v>28</v>
      </c>
      <c r="D69" s="34">
        <v>6.4492999999999998E-3</v>
      </c>
      <c r="E69" s="34">
        <v>0.93600000000000005</v>
      </c>
    </row>
    <row r="70" spans="1:5" x14ac:dyDescent="0.3">
      <c r="A70" s="34" t="s">
        <v>206</v>
      </c>
      <c r="B70" s="34" t="s">
        <v>495</v>
      </c>
      <c r="C70" s="34" t="s">
        <v>90</v>
      </c>
      <c r="D70" s="34">
        <v>0.33484000000000003</v>
      </c>
      <c r="E70" s="34">
        <v>0.56279999999999997</v>
      </c>
    </row>
    <row r="71" spans="1:5" x14ac:dyDescent="0.3">
      <c r="A71" s="34" t="s">
        <v>206</v>
      </c>
      <c r="B71" s="34" t="s">
        <v>495</v>
      </c>
      <c r="C71" s="34" t="s">
        <v>29</v>
      </c>
      <c r="D71" s="34">
        <v>4.1593999999999999E-2</v>
      </c>
      <c r="E71" s="34">
        <v>0.83840000000000003</v>
      </c>
    </row>
    <row r="72" spans="1:5" x14ac:dyDescent="0.3">
      <c r="A72" s="34" t="s">
        <v>206</v>
      </c>
      <c r="B72" s="34" t="s">
        <v>495</v>
      </c>
      <c r="C72" s="34" t="s">
        <v>49</v>
      </c>
      <c r="D72" s="61">
        <v>1.1059000000000001</v>
      </c>
      <c r="E72" s="34">
        <v>0.29299999999999998</v>
      </c>
    </row>
    <row r="73" spans="1:5" x14ac:dyDescent="0.3">
      <c r="A73" s="34" t="s">
        <v>206</v>
      </c>
      <c r="B73" s="34" t="s">
        <v>499</v>
      </c>
      <c r="C73" s="34" t="s">
        <v>28</v>
      </c>
      <c r="D73" s="34">
        <v>0.10736</v>
      </c>
      <c r="E73" s="34">
        <v>0.74319999999999997</v>
      </c>
    </row>
    <row r="74" spans="1:5" x14ac:dyDescent="0.3">
      <c r="A74" s="34" t="s">
        <v>206</v>
      </c>
      <c r="B74" s="34" t="s">
        <v>499</v>
      </c>
      <c r="C74" s="34" t="s">
        <v>498</v>
      </c>
      <c r="D74" s="34">
        <v>8.6779999999999996E-2</v>
      </c>
      <c r="E74" s="34">
        <v>0.76829999999999998</v>
      </c>
    </row>
    <row r="75" spans="1:5" x14ac:dyDescent="0.3">
      <c r="A75" s="34" t="s">
        <v>206</v>
      </c>
      <c r="B75" s="34" t="s">
        <v>499</v>
      </c>
      <c r="C75" s="34" t="s">
        <v>29</v>
      </c>
      <c r="D75" s="34">
        <v>0.52544000000000002</v>
      </c>
      <c r="E75" s="34">
        <v>0.46850000000000003</v>
      </c>
    </row>
    <row r="76" spans="1:5" x14ac:dyDescent="0.3">
      <c r="A76" s="34" t="s">
        <v>206</v>
      </c>
      <c r="B76" s="34" t="s">
        <v>499</v>
      </c>
      <c r="C76" s="34" t="s">
        <v>49</v>
      </c>
      <c r="D76" s="34">
        <v>0.26228000000000001</v>
      </c>
      <c r="E76" s="34">
        <v>0.60860000000000003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H12"/>
  <sheetViews>
    <sheetView workbookViewId="0"/>
  </sheetViews>
  <sheetFormatPr baseColWidth="10" defaultColWidth="11.44140625" defaultRowHeight="15.6" x14ac:dyDescent="0.3"/>
  <cols>
    <col min="1" max="1" width="11.44140625" style="34"/>
    <col min="2" max="2" width="23.88671875" style="34" bestFit="1" customWidth="1"/>
    <col min="3" max="16384" width="11.44140625" style="34"/>
  </cols>
  <sheetData>
    <row r="1" spans="1:86" ht="16.2" x14ac:dyDescent="0.35">
      <c r="A1" s="156" t="s">
        <v>1715</v>
      </c>
    </row>
    <row r="3" spans="1:86" s="41" customFormat="1" x14ac:dyDescent="0.3">
      <c r="A3" s="40" t="s">
        <v>511</v>
      </c>
      <c r="B3" s="41" t="s">
        <v>199</v>
      </c>
      <c r="C3" s="42" t="s">
        <v>0</v>
      </c>
      <c r="D3" s="42" t="s">
        <v>1</v>
      </c>
      <c r="E3" s="42" t="s">
        <v>2</v>
      </c>
      <c r="F3" s="42" t="s">
        <v>3</v>
      </c>
      <c r="G3" s="42" t="s">
        <v>4</v>
      </c>
      <c r="H3" s="42" t="s">
        <v>121</v>
      </c>
      <c r="I3" s="42" t="s">
        <v>7</v>
      </c>
      <c r="J3" s="42" t="s">
        <v>8</v>
      </c>
      <c r="K3" s="42" t="s">
        <v>157</v>
      </c>
      <c r="L3" s="42" t="s">
        <v>5</v>
      </c>
      <c r="M3" s="42" t="s">
        <v>6</v>
      </c>
      <c r="N3" s="42" t="s">
        <v>11</v>
      </c>
      <c r="O3" s="42" t="s">
        <v>123</v>
      </c>
      <c r="P3" s="42" t="s">
        <v>124</v>
      </c>
      <c r="Q3" s="42" t="s">
        <v>9</v>
      </c>
      <c r="R3" s="42" t="s">
        <v>10</v>
      </c>
      <c r="S3" s="42" t="s">
        <v>120</v>
      </c>
      <c r="T3" s="42" t="s">
        <v>64</v>
      </c>
      <c r="U3" s="42" t="s">
        <v>65</v>
      </c>
      <c r="V3" s="42" t="s">
        <v>122</v>
      </c>
      <c r="W3" s="42" t="s">
        <v>88</v>
      </c>
      <c r="X3" s="42" t="s">
        <v>125</v>
      </c>
      <c r="Y3" s="42" t="s">
        <v>126</v>
      </c>
      <c r="Z3" s="42" t="s">
        <v>127</v>
      </c>
      <c r="AA3" s="42" t="s">
        <v>129</v>
      </c>
      <c r="AB3" s="42" t="s">
        <v>128</v>
      </c>
      <c r="AC3" s="42" t="s">
        <v>130</v>
      </c>
      <c r="AD3" s="42" t="s">
        <v>131</v>
      </c>
      <c r="AE3" s="42" t="s">
        <v>92</v>
      </c>
      <c r="AF3" s="41" t="s">
        <v>61</v>
      </c>
      <c r="AG3" s="41" t="s">
        <v>66</v>
      </c>
      <c r="AH3" s="41" t="s">
        <v>13</v>
      </c>
      <c r="AI3" s="41" t="s">
        <v>12</v>
      </c>
      <c r="AJ3" s="41" t="s">
        <v>14</v>
      </c>
      <c r="AK3" s="41" t="s">
        <v>15</v>
      </c>
      <c r="AL3" s="41" t="s">
        <v>16</v>
      </c>
      <c r="AM3" s="41" t="s">
        <v>17</v>
      </c>
      <c r="AN3" s="41" t="s">
        <v>18</v>
      </c>
      <c r="AO3" s="41" t="s">
        <v>19</v>
      </c>
      <c r="AP3" s="41" t="s">
        <v>57</v>
      </c>
      <c r="AQ3" s="41" t="s">
        <v>20</v>
      </c>
      <c r="AR3" s="41" t="s">
        <v>21</v>
      </c>
      <c r="AS3" s="41" t="s">
        <v>58</v>
      </c>
      <c r="AT3" s="41" t="s">
        <v>22</v>
      </c>
      <c r="AU3" s="41" t="s">
        <v>23</v>
      </c>
      <c r="AV3" s="41" t="s">
        <v>24</v>
      </c>
      <c r="AW3" s="41" t="s">
        <v>25</v>
      </c>
      <c r="AX3" s="41" t="s">
        <v>26</v>
      </c>
      <c r="AY3" s="41" t="s">
        <v>27</v>
      </c>
      <c r="AZ3" s="41" t="s">
        <v>28</v>
      </c>
      <c r="BA3" s="41" t="s">
        <v>89</v>
      </c>
      <c r="BB3" s="41" t="s">
        <v>116</v>
      </c>
      <c r="BC3" s="41" t="s">
        <v>90</v>
      </c>
      <c r="BD3" s="41" t="s">
        <v>117</v>
      </c>
      <c r="BE3" s="41" t="s">
        <v>118</v>
      </c>
      <c r="BF3" s="41" t="s">
        <v>29</v>
      </c>
      <c r="BG3" s="41" t="s">
        <v>30</v>
      </c>
      <c r="BH3" s="41" t="s">
        <v>31</v>
      </c>
      <c r="BI3" s="41" t="s">
        <v>32</v>
      </c>
      <c r="BJ3" s="41" t="s">
        <v>33</v>
      </c>
      <c r="BK3" s="41" t="s">
        <v>34</v>
      </c>
      <c r="BL3" s="41" t="s">
        <v>35</v>
      </c>
      <c r="BM3" s="41" t="s">
        <v>36</v>
      </c>
      <c r="BN3" s="41" t="s">
        <v>37</v>
      </c>
      <c r="BO3" s="41" t="s">
        <v>38</v>
      </c>
      <c r="BP3" s="41" t="s">
        <v>39</v>
      </c>
      <c r="BQ3" s="41" t="s">
        <v>40</v>
      </c>
      <c r="BR3" s="41" t="s">
        <v>119</v>
      </c>
      <c r="BS3" s="41" t="s">
        <v>41</v>
      </c>
      <c r="BT3" s="41" t="s">
        <v>42</v>
      </c>
      <c r="BU3" s="41" t="s">
        <v>43</v>
      </c>
      <c r="BV3" s="41" t="s">
        <v>44</v>
      </c>
      <c r="BW3" s="41" t="s">
        <v>45</v>
      </c>
      <c r="BX3" s="41" t="s">
        <v>46</v>
      </c>
      <c r="BY3" s="41" t="s">
        <v>47</v>
      </c>
      <c r="BZ3" s="41" t="s">
        <v>48</v>
      </c>
      <c r="CA3" s="41" t="s">
        <v>49</v>
      </c>
      <c r="CB3" s="41" t="s">
        <v>50</v>
      </c>
      <c r="CC3" s="41" t="s">
        <v>51</v>
      </c>
      <c r="CD3" s="41" t="s">
        <v>156</v>
      </c>
      <c r="CE3" s="41" t="s">
        <v>52</v>
      </c>
      <c r="CF3" s="41" t="s">
        <v>53</v>
      </c>
      <c r="CG3" s="41" t="s">
        <v>54</v>
      </c>
      <c r="CH3" s="41" t="s">
        <v>55</v>
      </c>
    </row>
    <row r="4" spans="1:86" s="27" customFormat="1" x14ac:dyDescent="0.3">
      <c r="A4" s="34" t="s">
        <v>97</v>
      </c>
      <c r="B4" s="32" t="s">
        <v>206</v>
      </c>
      <c r="C4" s="27">
        <v>1.8747464399954921</v>
      </c>
      <c r="D4" s="27">
        <v>0.23316304479618116</v>
      </c>
      <c r="E4" s="27">
        <v>1.4832666023339411</v>
      </c>
      <c r="F4" s="27">
        <v>3.5976939983667982</v>
      </c>
      <c r="G4" s="27">
        <v>1.7277401026280905</v>
      </c>
      <c r="H4" s="27">
        <v>3.278475755159131</v>
      </c>
      <c r="I4" s="27">
        <v>6.094273565078737</v>
      </c>
      <c r="J4" s="27">
        <v>6.385106217009473</v>
      </c>
      <c r="K4" s="27">
        <v>6.8046708703820542</v>
      </c>
      <c r="L4" s="27">
        <v>1.9850461163969995</v>
      </c>
      <c r="M4" s="27">
        <v>2.2522348334681785</v>
      </c>
      <c r="N4" s="27">
        <v>9.4440273791345124</v>
      </c>
      <c r="O4" s="27">
        <v>11.576545690076884</v>
      </c>
      <c r="P4" s="27">
        <v>8.9216286748581659</v>
      </c>
      <c r="Q4" s="27">
        <v>6.0280880024165953</v>
      </c>
      <c r="R4" s="27">
        <v>8.6832268031649118</v>
      </c>
      <c r="S4" s="27">
        <v>4.9014513899853789</v>
      </c>
      <c r="T4" s="27">
        <v>8.894596747566764</v>
      </c>
      <c r="U4" s="27">
        <v>11.344352395854097</v>
      </c>
      <c r="V4" s="27">
        <v>6.2178645882850176</v>
      </c>
      <c r="W4" s="27">
        <v>2.0842192133794231</v>
      </c>
      <c r="X4" s="27">
        <v>3.9472924421950064</v>
      </c>
      <c r="Y4" s="27">
        <v>4.7561062779217078</v>
      </c>
      <c r="Z4" s="27">
        <v>5.0300276512422446</v>
      </c>
      <c r="AA4" s="27">
        <v>8.7268059831167299</v>
      </c>
      <c r="AB4" s="27">
        <v>4.9271909729940209</v>
      </c>
      <c r="AC4" s="27">
        <v>5.194175986422839</v>
      </c>
      <c r="AD4" s="27">
        <v>5.7797408438857385</v>
      </c>
      <c r="AE4" s="27">
        <v>4.9562656645713865</v>
      </c>
      <c r="AF4" s="27">
        <v>11.09892107005262</v>
      </c>
      <c r="AG4" s="27">
        <v>9.5439467571038001</v>
      </c>
      <c r="AH4" s="38">
        <v>4.9062415480110984</v>
      </c>
      <c r="AI4" s="38">
        <v>2.1182307298734586</v>
      </c>
      <c r="AJ4" s="38">
        <v>6.2370062370062396</v>
      </c>
      <c r="AK4" s="38">
        <v>12.96550340289917</v>
      </c>
      <c r="AL4" s="38">
        <v>22.1253338168803</v>
      </c>
      <c r="AM4" s="38">
        <v>23.663649163140697</v>
      </c>
      <c r="AN4" s="38">
        <v>4.435493830015357</v>
      </c>
      <c r="AO4" s="38">
        <v>7.9765690027361984</v>
      </c>
      <c r="AP4" s="38">
        <v>6.2759157987957019</v>
      </c>
      <c r="AQ4" s="38">
        <v>7.2294734916779042</v>
      </c>
      <c r="AR4" s="38">
        <v>4.2049971920033107</v>
      </c>
      <c r="AS4" s="38">
        <v>6.3531327070194603</v>
      </c>
      <c r="AT4" s="38">
        <v>7.9765293452034634</v>
      </c>
      <c r="AU4" s="38">
        <v>10.275261437926728</v>
      </c>
      <c r="AV4" s="38">
        <v>4.8337708519634282</v>
      </c>
      <c r="AW4" s="38">
        <v>5.0103071907458618</v>
      </c>
      <c r="AX4" s="38">
        <v>6.294078756167873</v>
      </c>
      <c r="AY4" s="38">
        <v>7.3677592175032602</v>
      </c>
      <c r="AZ4" s="38">
        <v>5.9952748278090366</v>
      </c>
      <c r="BA4" s="38">
        <v>9.8850416541980834</v>
      </c>
      <c r="BB4" s="38">
        <v>10.5782829437911</v>
      </c>
      <c r="BC4" s="38">
        <v>7.82462463805747</v>
      </c>
      <c r="BD4" s="38">
        <v>7.4276391490359721</v>
      </c>
      <c r="BE4" s="38">
        <v>7.0504169176351672</v>
      </c>
      <c r="BF4" s="38">
        <v>11.417668311600293</v>
      </c>
      <c r="BG4" s="38">
        <v>8.5568249087454475</v>
      </c>
      <c r="BH4" s="38">
        <v>10.828609144972742</v>
      </c>
      <c r="BI4" s="38">
        <v>4.0605363416070803</v>
      </c>
      <c r="BJ4" s="38">
        <v>12.999123504144716</v>
      </c>
      <c r="BK4" s="38">
        <v>9.390974433681798</v>
      </c>
      <c r="BL4" s="38">
        <v>4.0320080415198669</v>
      </c>
      <c r="BM4" s="38">
        <v>16.884815489806481</v>
      </c>
      <c r="BN4" s="38">
        <v>2.9747166300538974</v>
      </c>
      <c r="BO4" s="38">
        <v>16.864807831131433</v>
      </c>
      <c r="BP4" s="38">
        <v>6.7711108628735808</v>
      </c>
      <c r="BQ4" s="38">
        <v>5.6538512478320042</v>
      </c>
      <c r="BR4" s="38">
        <v>5.2700225047796669</v>
      </c>
      <c r="BS4" s="38">
        <v>7.3704289683782012</v>
      </c>
      <c r="BT4" s="38">
        <v>4.3165467625899252</v>
      </c>
      <c r="BU4" s="38">
        <v>5.7026119825544415</v>
      </c>
      <c r="BV4" s="38">
        <v>5.5896834519748184</v>
      </c>
      <c r="BW4" s="38">
        <v>5.9995478948641905</v>
      </c>
      <c r="BX4" s="38">
        <v>3.8363738875686013</v>
      </c>
      <c r="BY4" s="38">
        <v>6.4816871295376748</v>
      </c>
      <c r="BZ4" s="38">
        <v>6.1192953959439977</v>
      </c>
      <c r="CA4" s="38">
        <v>4.3694919365649572</v>
      </c>
      <c r="CB4" s="38">
        <v>4.1446439421630039</v>
      </c>
      <c r="CC4" s="38">
        <v>4.4872604905939442</v>
      </c>
      <c r="CD4" s="38">
        <v>3.3589415559119131</v>
      </c>
      <c r="CE4" s="38">
        <v>7.7370435131247683</v>
      </c>
      <c r="CF4" s="38">
        <v>6.2143202175142633</v>
      </c>
      <c r="CG4" s="38">
        <v>13.475033484667097</v>
      </c>
      <c r="CH4" s="38">
        <v>8.6422048955654951</v>
      </c>
    </row>
    <row r="5" spans="1:86" x14ac:dyDescent="0.3">
      <c r="A5" s="34" t="s">
        <v>97</v>
      </c>
      <c r="B5" s="32" t="s">
        <v>510</v>
      </c>
      <c r="C5" s="34">
        <v>1.019793449007103</v>
      </c>
      <c r="D5" s="34">
        <v>0.2785529963311198</v>
      </c>
      <c r="E5" s="34">
        <v>2.0618254993319352</v>
      </c>
      <c r="F5" s="34">
        <v>1.2153166224543452</v>
      </c>
      <c r="G5" s="34">
        <v>1.9871059940109383</v>
      </c>
      <c r="H5" s="34">
        <v>3.278475755159131</v>
      </c>
      <c r="I5" s="34">
        <v>4.4018933382623624</v>
      </c>
      <c r="J5" s="34">
        <v>7.7985515589595504</v>
      </c>
      <c r="K5" s="34">
        <v>5.139864526810296</v>
      </c>
      <c r="L5" s="34">
        <v>1.5819999074252515</v>
      </c>
      <c r="M5" s="34">
        <v>2.6464432410686767</v>
      </c>
      <c r="N5" s="34">
        <v>9.6407011309965949</v>
      </c>
      <c r="O5" s="34">
        <v>12.872269967587883</v>
      </c>
      <c r="P5" s="34">
        <v>8.9540946236080625</v>
      </c>
      <c r="Q5" s="34">
        <v>5.6022276622381701</v>
      </c>
      <c r="R5" s="34">
        <v>5.8867971290509216</v>
      </c>
      <c r="S5" s="34">
        <v>5.599424257111755</v>
      </c>
      <c r="T5" s="34">
        <v>11.275670093848889</v>
      </c>
      <c r="U5" s="34">
        <v>13.863934484970533</v>
      </c>
      <c r="V5" s="34">
        <v>6.2178645882850176</v>
      </c>
      <c r="W5" s="34">
        <v>2.3996294297323666</v>
      </c>
      <c r="X5" s="34">
        <v>3.9472924421950064</v>
      </c>
      <c r="Y5" s="34">
        <v>4.7561062779217078</v>
      </c>
      <c r="Z5" s="34">
        <v>5.0300276512422446</v>
      </c>
      <c r="AA5" s="34">
        <v>9.062293038126171</v>
      </c>
      <c r="AB5" s="34">
        <v>5.2364750892241752</v>
      </c>
      <c r="AC5" s="34">
        <v>5.8470449484681959</v>
      </c>
      <c r="AD5" s="34">
        <v>6.6193950341203731</v>
      </c>
      <c r="AE5" s="34">
        <v>4.9562656645713865</v>
      </c>
      <c r="AF5" s="34">
        <v>11.09892107005262</v>
      </c>
      <c r="AG5" s="34">
        <v>9.5439467571038001</v>
      </c>
      <c r="AH5" s="38">
        <v>4.6814150876149228</v>
      </c>
      <c r="AI5" s="38">
        <v>2.3932783600329257</v>
      </c>
      <c r="AJ5" s="38">
        <v>7.5825390466942642</v>
      </c>
      <c r="AK5" s="38">
        <v>15.891949431544788</v>
      </c>
      <c r="AL5" s="38">
        <v>22.1253338168803</v>
      </c>
      <c r="AM5" s="38">
        <v>23.663649163140697</v>
      </c>
      <c r="AN5" s="38">
        <v>4.1438247493644891</v>
      </c>
      <c r="AO5" s="38">
        <v>9.1416782041814617</v>
      </c>
      <c r="AP5" s="38">
        <v>3.6030918786575703</v>
      </c>
      <c r="AQ5" s="38">
        <v>7.9378967038903108</v>
      </c>
      <c r="AR5" s="38">
        <v>2.448979591836733</v>
      </c>
      <c r="AS5" s="38">
        <v>7.3877517991648105</v>
      </c>
      <c r="AT5" s="38">
        <v>8.2595141073293679</v>
      </c>
      <c r="AU5" s="38">
        <v>11.454670005889515</v>
      </c>
      <c r="AV5" s="38">
        <v>5.1233334206584784</v>
      </c>
      <c r="AW5" s="38">
        <v>5.2804298809074126</v>
      </c>
      <c r="AX5" s="38">
        <v>6.7085201290133121</v>
      </c>
      <c r="AY5" s="38">
        <v>8.0227673777240138</v>
      </c>
      <c r="AZ5" s="38">
        <v>6.5407860246886056</v>
      </c>
      <c r="BA5" s="38">
        <v>10.41566748161301</v>
      </c>
      <c r="BB5" s="38">
        <v>11.481665745359599</v>
      </c>
      <c r="BC5" s="38">
        <v>9.0122111229436399</v>
      </c>
      <c r="BD5" s="38">
        <v>6.8626691176170818</v>
      </c>
      <c r="BE5" s="38">
        <v>7.6763317976668137</v>
      </c>
      <c r="BF5" s="38">
        <v>12.499199841881349</v>
      </c>
      <c r="BG5" s="38">
        <v>8.9189431083007875</v>
      </c>
      <c r="BH5" s="38">
        <v>12.097706585995081</v>
      </c>
      <c r="BI5" s="38">
        <v>2.9228547633099655</v>
      </c>
      <c r="BJ5" s="38">
        <v>13.100153593006874</v>
      </c>
      <c r="BK5" s="38">
        <v>10.947200191829689</v>
      </c>
      <c r="BL5" s="38">
        <v>4.6318718138277299</v>
      </c>
      <c r="BM5" s="38">
        <v>19.279303640473749</v>
      </c>
      <c r="BN5" s="38">
        <v>3.1722063428725771</v>
      </c>
      <c r="BO5" s="38">
        <v>19.51519119273684</v>
      </c>
      <c r="BP5" s="38">
        <v>6.0590029050747045</v>
      </c>
      <c r="BQ5" s="38">
        <v>4.5603908113068377</v>
      </c>
      <c r="BR5" s="38">
        <v>6.4468231829653107</v>
      </c>
      <c r="BS5" s="38">
        <v>2.5471335405424731</v>
      </c>
      <c r="BT5" s="38">
        <v>5.2788216108173458</v>
      </c>
      <c r="BU5" s="38">
        <v>4.6205513384481494</v>
      </c>
      <c r="BV5" s="38">
        <v>6.2493642323709482</v>
      </c>
      <c r="BW5" s="38">
        <v>6.5148525556238708</v>
      </c>
      <c r="BX5" s="38">
        <v>4.2017553681502342</v>
      </c>
      <c r="BY5" s="38">
        <v>7.0826403203133088</v>
      </c>
      <c r="BZ5" s="38">
        <v>6.4040672439519799</v>
      </c>
      <c r="CA5" s="38">
        <v>5.0212013076539055</v>
      </c>
      <c r="CB5" s="38">
        <v>3.6871102633801023</v>
      </c>
      <c r="CC5" s="38">
        <v>3.811803834556339</v>
      </c>
      <c r="CD5" s="38">
        <v>2.4068923202258286</v>
      </c>
      <c r="CE5" s="38">
        <v>7.1129003192021107</v>
      </c>
      <c r="CF5" s="38">
        <v>5.4550512880345892</v>
      </c>
      <c r="CG5" s="38">
        <v>18.067045510493244</v>
      </c>
      <c r="CH5" s="38">
        <v>11.843167763715567</v>
      </c>
    </row>
    <row r="6" spans="1:86" s="27" customFormat="1" x14ac:dyDescent="0.3">
      <c r="A6" s="34" t="s">
        <v>463</v>
      </c>
      <c r="B6" s="32" t="s">
        <v>206</v>
      </c>
      <c r="C6" s="27">
        <v>2.0309753099951164</v>
      </c>
      <c r="D6" s="27">
        <v>0.25259329852919626</v>
      </c>
      <c r="E6" s="27">
        <v>1.6068721525284362</v>
      </c>
      <c r="F6" s="27">
        <v>3.8975018315640311</v>
      </c>
      <c r="G6" s="27">
        <v>1.8141271077594951</v>
      </c>
      <c r="H6" s="27">
        <v>3.4833804898565766</v>
      </c>
      <c r="I6" s="27">
        <v>6.398987243332674</v>
      </c>
      <c r="J6" s="27">
        <v>6.7841753555725655</v>
      </c>
      <c r="K6" s="27">
        <v>7.1449044139011573</v>
      </c>
      <c r="L6" s="27">
        <v>2.1091114986718118</v>
      </c>
      <c r="M6" s="27">
        <v>2.3929995105599398</v>
      </c>
      <c r="N6" s="27">
        <v>9.7813140712464595</v>
      </c>
      <c r="O6" s="27">
        <v>12.058901760496754</v>
      </c>
      <c r="P6" s="27">
        <v>9.2402582703888161</v>
      </c>
      <c r="Q6" s="27">
        <v>6.4048435025676325</v>
      </c>
      <c r="R6" s="27">
        <v>9.225928478362718</v>
      </c>
      <c r="S6" s="27">
        <v>5.3099056724841605</v>
      </c>
      <c r="T6" s="27">
        <v>9.6358131431973266</v>
      </c>
      <c r="U6" s="27">
        <v>12.053374420594977</v>
      </c>
      <c r="V6" s="27">
        <v>6.9950976618206449</v>
      </c>
      <c r="W6" s="27">
        <v>2.1884301740483942</v>
      </c>
      <c r="X6" s="27">
        <v>4.1446570643047567</v>
      </c>
      <c r="Y6" s="27">
        <v>4.9939115918177936</v>
      </c>
      <c r="Z6" s="27">
        <v>5.2815290338043575</v>
      </c>
      <c r="AA6" s="27">
        <v>9.0384776253709003</v>
      </c>
      <c r="AB6" s="27">
        <v>5.1031620791723791</v>
      </c>
      <c r="AC6" s="27">
        <v>5.3796822716522268</v>
      </c>
      <c r="AD6" s="27">
        <v>5.9861601597388008</v>
      </c>
      <c r="AE6" s="27">
        <v>5.2040789477999558</v>
      </c>
      <c r="AF6" s="27">
        <v>11.653867123555251</v>
      </c>
      <c r="AG6" s="27">
        <v>10.021144094958991</v>
      </c>
      <c r="AH6" s="27">
        <v>5.1515536254116538</v>
      </c>
      <c r="AI6" s="27">
        <v>2.2947499573629133</v>
      </c>
      <c r="AJ6" s="27">
        <v>6.7567567567567588</v>
      </c>
      <c r="AK6" s="27">
        <v>14.045962019807433</v>
      </c>
      <c r="AL6" s="27">
        <v>23.508167180435318</v>
      </c>
      <c r="AM6" s="27">
        <v>25.14262723583699</v>
      </c>
      <c r="AN6" s="27">
        <v>4.7127121943913171</v>
      </c>
      <c r="AO6" s="27">
        <v>8.4751045654072108</v>
      </c>
      <c r="AP6" s="27">
        <v>7.0604052736451646</v>
      </c>
      <c r="AQ6" s="27">
        <v>7.5909471662617998</v>
      </c>
      <c r="AR6" s="27">
        <v>4.4678095165035172</v>
      </c>
      <c r="AS6" s="27">
        <v>6.8825604326044152</v>
      </c>
      <c r="AT6" s="27">
        <v>8.3753558124636367</v>
      </c>
      <c r="AU6" s="27">
        <v>10.789024509823065</v>
      </c>
      <c r="AV6" s="27">
        <v>5.035177970795238</v>
      </c>
      <c r="AW6" s="27">
        <v>5.2190699903602731</v>
      </c>
      <c r="AX6" s="27">
        <v>6.5563320376748679</v>
      </c>
      <c r="AY6" s="27">
        <v>7.6747491848992295</v>
      </c>
      <c r="AZ6" s="27">
        <v>6.2450779456344137</v>
      </c>
      <c r="BA6" s="27">
        <v>10.296918389789671</v>
      </c>
      <c r="BB6" s="27">
        <v>11.019044733115731</v>
      </c>
      <c r="BC6" s="27">
        <v>8.150650664643198</v>
      </c>
      <c r="BD6" s="27">
        <v>7.7371241135791378</v>
      </c>
      <c r="BE6" s="27">
        <v>7.4029377635169258</v>
      </c>
      <c r="BF6" s="27">
        <v>11.988551727180308</v>
      </c>
      <c r="BG6" s="27">
        <v>8.9846661541827206</v>
      </c>
      <c r="BH6" s="27">
        <v>11.370039602221379</v>
      </c>
      <c r="BI6" s="27">
        <v>4.3989143700743369</v>
      </c>
      <c r="BJ6" s="27">
        <v>14.082383796156774</v>
      </c>
      <c r="BK6" s="27">
        <v>10.173555636488613</v>
      </c>
      <c r="BL6" s="27">
        <v>4.284008544114859</v>
      </c>
      <c r="BM6" s="27">
        <v>17.940116457919387</v>
      </c>
      <c r="BN6" s="27">
        <v>3.160636419432266</v>
      </c>
      <c r="BO6" s="27">
        <v>17.918858320577147</v>
      </c>
      <c r="BP6" s="27">
        <v>7.1096664060172605</v>
      </c>
      <c r="BQ6" s="27">
        <v>6.0072169508215048</v>
      </c>
      <c r="BR6" s="27">
        <v>5.709191046844639</v>
      </c>
      <c r="BS6" s="27">
        <v>7.9846313824097175</v>
      </c>
      <c r="BT6" s="27">
        <v>4.6762589928057521</v>
      </c>
      <c r="BU6" s="27">
        <v>5.9877425816821637</v>
      </c>
      <c r="BV6" s="27">
        <v>5.86916762457356</v>
      </c>
      <c r="BW6" s="27">
        <v>6.2495290571501991</v>
      </c>
      <c r="BX6" s="27">
        <v>3.9962227995506265</v>
      </c>
      <c r="BY6" s="27">
        <v>6.8057714860145584</v>
      </c>
      <c r="BZ6" s="27">
        <v>6.3742660374416644</v>
      </c>
      <c r="CA6" s="27">
        <v>4.551554100588497</v>
      </c>
      <c r="CB6" s="27">
        <v>4.3173374397531292</v>
      </c>
      <c r="CC6" s="27">
        <v>4.6742296777020256</v>
      </c>
      <c r="CD6" s="27">
        <v>3.4988974540749096</v>
      </c>
      <c r="CE6" s="27">
        <v>8.1238956887810065</v>
      </c>
      <c r="CF6" s="27">
        <v>6.5250362283899772</v>
      </c>
      <c r="CG6" s="27">
        <v>15.159412670250484</v>
      </c>
      <c r="CH6" s="27">
        <v>9.7224805075111824</v>
      </c>
    </row>
    <row r="7" spans="1:86" x14ac:dyDescent="0.3">
      <c r="A7" s="34" t="s">
        <v>463</v>
      </c>
      <c r="B7" s="32" t="s">
        <v>510</v>
      </c>
      <c r="C7" s="34">
        <v>1.1472676301329909</v>
      </c>
      <c r="D7" s="34">
        <v>0.31337212087250976</v>
      </c>
      <c r="E7" s="34">
        <v>2.319553686748427</v>
      </c>
      <c r="F7" s="34">
        <v>1.3672312002611384</v>
      </c>
      <c r="G7" s="34">
        <v>2.1113001186366218</v>
      </c>
      <c r="H7" s="34">
        <v>3.4833804898565766</v>
      </c>
      <c r="I7" s="34">
        <v>4.6770116719037604</v>
      </c>
      <c r="J7" s="34">
        <v>8.4484308555395131</v>
      </c>
      <c r="K7" s="34">
        <v>5.4611060597359398</v>
      </c>
      <c r="L7" s="34">
        <v>1.7138332330440225</v>
      </c>
      <c r="M7" s="34">
        <v>2.8669801778243995</v>
      </c>
      <c r="N7" s="34">
        <v>10.042397011454787</v>
      </c>
      <c r="O7" s="34">
        <v>13.515883465967278</v>
      </c>
      <c r="P7" s="34">
        <v>9.3271818995917322</v>
      </c>
      <c r="Q7" s="34">
        <v>6.0690799674246838</v>
      </c>
      <c r="R7" s="34">
        <v>6.3773635564718312</v>
      </c>
      <c r="S7" s="34">
        <v>6.2993522892507245</v>
      </c>
      <c r="T7" s="34">
        <v>12.68512885558</v>
      </c>
      <c r="U7" s="34">
        <v>15.019262358718077</v>
      </c>
      <c r="V7" s="34">
        <v>6.9950976618206449</v>
      </c>
      <c r="W7" s="34">
        <v>2.5496062690906394</v>
      </c>
      <c r="X7" s="34">
        <v>4.1446570643047567</v>
      </c>
      <c r="Y7" s="34">
        <v>4.9939115918177936</v>
      </c>
      <c r="Z7" s="34">
        <v>5.2815290338043575</v>
      </c>
      <c r="AA7" s="34">
        <v>9.5154076900324807</v>
      </c>
      <c r="AB7" s="34">
        <v>5.4982988436853839</v>
      </c>
      <c r="AC7" s="34">
        <v>6.1393971958916058</v>
      </c>
      <c r="AD7" s="34">
        <v>6.9503647858263919</v>
      </c>
      <c r="AE7" s="34">
        <v>5.2040789477999558</v>
      </c>
      <c r="AF7" s="34">
        <v>11.653867123555251</v>
      </c>
      <c r="AG7" s="34">
        <v>10.021144094958991</v>
      </c>
      <c r="AH7" s="27">
        <v>4.9154858419956691</v>
      </c>
      <c r="AI7" s="27">
        <v>2.5927182233690025</v>
      </c>
      <c r="AJ7" s="27">
        <v>8.2144173005854526</v>
      </c>
      <c r="AK7" s="27">
        <v>17.216278550840187</v>
      </c>
      <c r="AL7" s="27">
        <v>23.508167180435318</v>
      </c>
      <c r="AM7" s="27">
        <v>25.14262723583699</v>
      </c>
      <c r="AN7" s="27">
        <v>4.4028137961997693</v>
      </c>
      <c r="AO7" s="27">
        <v>9.713033091942803</v>
      </c>
      <c r="AP7" s="27">
        <v>4.0534783634897664</v>
      </c>
      <c r="AQ7" s="27">
        <v>8.3347915390848275</v>
      </c>
      <c r="AR7" s="27">
        <v>2.6020408163265287</v>
      </c>
      <c r="AS7" s="27">
        <v>8.0033977824285447</v>
      </c>
      <c r="AT7" s="27">
        <v>8.6724898126958365</v>
      </c>
      <c r="AU7" s="27">
        <v>12.02740350618399</v>
      </c>
      <c r="AV7" s="27">
        <v>5.3368056465192488</v>
      </c>
      <c r="AW7" s="27">
        <v>5.5004477926118884</v>
      </c>
      <c r="AX7" s="27">
        <v>6.9880418010555339</v>
      </c>
      <c r="AY7" s="27">
        <v>8.3570493517958475</v>
      </c>
      <c r="AZ7" s="27">
        <v>6.8133187757172982</v>
      </c>
      <c r="BA7" s="27">
        <v>10.849653626680219</v>
      </c>
      <c r="BB7" s="27">
        <v>11.960068484749584</v>
      </c>
      <c r="BC7" s="27">
        <v>9.3877199197329588</v>
      </c>
      <c r="BD7" s="27">
        <v>7.1486136641844604</v>
      </c>
      <c r="BE7" s="27">
        <v>8.0601483875501554</v>
      </c>
      <c r="BF7" s="27">
        <v>13.124159833975417</v>
      </c>
      <c r="BG7" s="27">
        <v>9.3648902637158269</v>
      </c>
      <c r="BH7" s="27">
        <v>12.702591915294835</v>
      </c>
      <c r="BI7" s="27">
        <v>3.1664259935857957</v>
      </c>
      <c r="BJ7" s="27">
        <v>14.191833059090779</v>
      </c>
      <c r="BK7" s="27">
        <v>11.859466874482163</v>
      </c>
      <c r="BL7" s="27">
        <v>4.921363802191963</v>
      </c>
      <c r="BM7" s="27">
        <v>20.484260118003359</v>
      </c>
      <c r="BN7" s="27">
        <v>3.3704692393021132</v>
      </c>
      <c r="BO7" s="27">
        <v>20.734890642282892</v>
      </c>
      <c r="BP7" s="27">
        <v>6.3619530503284398</v>
      </c>
      <c r="BQ7" s="27">
        <v>4.8454152370135146</v>
      </c>
      <c r="BR7" s="27">
        <v>6.9840584482124193</v>
      </c>
      <c r="BS7" s="27">
        <v>2.7593946689210123</v>
      </c>
      <c r="BT7" s="27">
        <v>5.7187234117187913</v>
      </c>
      <c r="BU7" s="27">
        <v>4.8515789053705571</v>
      </c>
      <c r="BV7" s="27">
        <v>6.5618324439894957</v>
      </c>
      <c r="BW7" s="27">
        <v>6.7863047454415328</v>
      </c>
      <c r="BX7" s="27">
        <v>4.3768285084898277</v>
      </c>
      <c r="BY7" s="27">
        <v>7.4367723363289748</v>
      </c>
      <c r="BZ7" s="27">
        <v>6.6709033791166465</v>
      </c>
      <c r="CA7" s="27">
        <v>5.2304180288061524</v>
      </c>
      <c r="CB7" s="27">
        <v>3.8407398576876068</v>
      </c>
      <c r="CC7" s="27">
        <v>3.9706289943295201</v>
      </c>
      <c r="CD7" s="27">
        <v>2.5071795002352384</v>
      </c>
      <c r="CE7" s="27">
        <v>7.4685453351622169</v>
      </c>
      <c r="CF7" s="27">
        <v>5.7278038524363186</v>
      </c>
      <c r="CG7" s="27">
        <v>20.3254261993049</v>
      </c>
      <c r="CH7" s="27">
        <v>13.323563734180013</v>
      </c>
    </row>
    <row r="9" spans="1:86" x14ac:dyDescent="0.3">
      <c r="A9" s="39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86" x14ac:dyDescent="0.3">
      <c r="A10" s="39"/>
      <c r="B10" s="3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</row>
    <row r="11" spans="1:86" x14ac:dyDescent="0.3">
      <c r="A11" s="39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86" x14ac:dyDescent="0.3">
      <c r="A12" s="39"/>
      <c r="B12" s="38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H25"/>
  <sheetViews>
    <sheetView workbookViewId="0">
      <selection activeCell="CF26" sqref="CF26"/>
    </sheetView>
  </sheetViews>
  <sheetFormatPr baseColWidth="10" defaultColWidth="11.44140625" defaultRowHeight="14.4" x14ac:dyDescent="0.3"/>
  <cols>
    <col min="1" max="1" width="33.88671875" style="56" customWidth="1"/>
    <col min="2" max="85" width="11.44140625" style="68"/>
    <col min="86" max="16384" width="11.44140625" style="56"/>
  </cols>
  <sheetData>
    <row r="1" spans="1:86" ht="16.2" x14ac:dyDescent="0.35">
      <c r="A1" s="62" t="s">
        <v>1061</v>
      </c>
    </row>
    <row r="2" spans="1:86" s="65" customFormat="1" ht="15.6" x14ac:dyDescent="0.3">
      <c r="A2" s="63" t="s">
        <v>56</v>
      </c>
      <c r="B2" s="64" t="s">
        <v>0</v>
      </c>
      <c r="C2" s="64" t="s">
        <v>1</v>
      </c>
      <c r="D2" s="64" t="s">
        <v>2</v>
      </c>
      <c r="E2" s="64" t="s">
        <v>3</v>
      </c>
      <c r="F2" s="64" t="s">
        <v>4</v>
      </c>
      <c r="G2" s="64" t="s">
        <v>121</v>
      </c>
      <c r="H2" s="64" t="s">
        <v>7</v>
      </c>
      <c r="I2" s="64" t="s">
        <v>8</v>
      </c>
      <c r="J2" s="64" t="s">
        <v>157</v>
      </c>
      <c r="K2" s="64" t="s">
        <v>5</v>
      </c>
      <c r="L2" s="64" t="s">
        <v>6</v>
      </c>
      <c r="M2" s="64" t="s">
        <v>11</v>
      </c>
      <c r="N2" s="64" t="s">
        <v>123</v>
      </c>
      <c r="O2" s="64" t="s">
        <v>124</v>
      </c>
      <c r="P2" s="64" t="s">
        <v>9</v>
      </c>
      <c r="Q2" s="64" t="s">
        <v>10</v>
      </c>
      <c r="R2" s="64" t="s">
        <v>120</v>
      </c>
      <c r="S2" s="64" t="s">
        <v>64</v>
      </c>
      <c r="T2" s="64" t="s">
        <v>65</v>
      </c>
      <c r="U2" s="64" t="s">
        <v>122</v>
      </c>
      <c r="V2" s="64" t="s">
        <v>88</v>
      </c>
      <c r="W2" s="64" t="s">
        <v>125</v>
      </c>
      <c r="X2" s="64" t="s">
        <v>126</v>
      </c>
      <c r="Y2" s="64" t="s">
        <v>127</v>
      </c>
      <c r="Z2" s="64" t="s">
        <v>129</v>
      </c>
      <c r="AA2" s="64" t="s">
        <v>128</v>
      </c>
      <c r="AB2" s="64" t="s">
        <v>130</v>
      </c>
      <c r="AC2" s="64" t="s">
        <v>131</v>
      </c>
      <c r="AD2" s="64" t="s">
        <v>92</v>
      </c>
      <c r="AE2" s="65" t="s">
        <v>61</v>
      </c>
      <c r="AF2" s="65" t="s">
        <v>66</v>
      </c>
      <c r="AG2" s="66" t="s">
        <v>13</v>
      </c>
      <c r="AH2" s="66" t="s">
        <v>12</v>
      </c>
      <c r="AI2" s="66" t="s">
        <v>14</v>
      </c>
      <c r="AJ2" s="66" t="s">
        <v>15</v>
      </c>
      <c r="AK2" s="66" t="s">
        <v>16</v>
      </c>
      <c r="AL2" s="66" t="s">
        <v>17</v>
      </c>
      <c r="AM2" s="66" t="s">
        <v>18</v>
      </c>
      <c r="AN2" s="66" t="s">
        <v>19</v>
      </c>
      <c r="AO2" s="66" t="s">
        <v>57</v>
      </c>
      <c r="AP2" s="66" t="s">
        <v>20</v>
      </c>
      <c r="AQ2" s="66" t="s">
        <v>21</v>
      </c>
      <c r="AR2" s="66" t="s">
        <v>58</v>
      </c>
      <c r="AS2" s="66" t="s">
        <v>22</v>
      </c>
      <c r="AT2" s="66" t="s">
        <v>23</v>
      </c>
      <c r="AU2" s="66" t="s">
        <v>24</v>
      </c>
      <c r="AV2" s="66" t="s">
        <v>25</v>
      </c>
      <c r="AW2" s="66" t="s">
        <v>26</v>
      </c>
      <c r="AX2" s="66" t="s">
        <v>27</v>
      </c>
      <c r="AY2" s="66" t="s">
        <v>28</v>
      </c>
      <c r="AZ2" s="66" t="s">
        <v>89</v>
      </c>
      <c r="BA2" s="66" t="s">
        <v>116</v>
      </c>
      <c r="BB2" s="66" t="s">
        <v>90</v>
      </c>
      <c r="BC2" s="66" t="s">
        <v>117</v>
      </c>
      <c r="BD2" s="66" t="s">
        <v>118</v>
      </c>
      <c r="BE2" s="66" t="s">
        <v>29</v>
      </c>
      <c r="BF2" s="66" t="s">
        <v>30</v>
      </c>
      <c r="BG2" s="66" t="s">
        <v>31</v>
      </c>
      <c r="BH2" s="66" t="s">
        <v>32</v>
      </c>
      <c r="BI2" s="66" t="s">
        <v>33</v>
      </c>
      <c r="BJ2" s="66" t="s">
        <v>34</v>
      </c>
      <c r="BK2" s="66" t="s">
        <v>35</v>
      </c>
      <c r="BL2" s="66" t="s">
        <v>36</v>
      </c>
      <c r="BM2" s="66" t="s">
        <v>37</v>
      </c>
      <c r="BN2" s="66" t="s">
        <v>38</v>
      </c>
      <c r="BO2" s="66" t="s">
        <v>39</v>
      </c>
      <c r="BP2" s="66" t="s">
        <v>40</v>
      </c>
      <c r="BQ2" s="66" t="s">
        <v>119</v>
      </c>
      <c r="BR2" s="66" t="s">
        <v>41</v>
      </c>
      <c r="BS2" s="66" t="s">
        <v>42</v>
      </c>
      <c r="BT2" s="66" t="s">
        <v>43</v>
      </c>
      <c r="BU2" s="66" t="s">
        <v>44</v>
      </c>
      <c r="BV2" s="66" t="s">
        <v>45</v>
      </c>
      <c r="BW2" s="66" t="s">
        <v>46</v>
      </c>
      <c r="BX2" s="66" t="s">
        <v>47</v>
      </c>
      <c r="BY2" s="66" t="s">
        <v>48</v>
      </c>
      <c r="BZ2" s="66" t="s">
        <v>49</v>
      </c>
      <c r="CA2" s="66" t="s">
        <v>50</v>
      </c>
      <c r="CB2" s="66" t="s">
        <v>51</v>
      </c>
      <c r="CC2" s="66" t="s">
        <v>156</v>
      </c>
      <c r="CD2" s="66" t="s">
        <v>52</v>
      </c>
      <c r="CE2" s="66" t="s">
        <v>53</v>
      </c>
      <c r="CF2" s="66" t="s">
        <v>54</v>
      </c>
      <c r="CG2" s="66" t="s">
        <v>55</v>
      </c>
      <c r="CH2" s="67"/>
    </row>
    <row r="3" spans="1:86" s="8" customFormat="1" ht="15.6" x14ac:dyDescent="0.3">
      <c r="A3" s="63" t="s">
        <v>1045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6" s="8" customFormat="1" ht="15.6" x14ac:dyDescent="0.3">
      <c r="A4" s="1" t="s">
        <v>1046</v>
      </c>
      <c r="B4" s="2">
        <v>258.85000000000002</v>
      </c>
      <c r="C4" s="2">
        <v>292</v>
      </c>
      <c r="D4" s="2">
        <v>153.51499999999999</v>
      </c>
      <c r="E4" s="2">
        <v>143.01</v>
      </c>
      <c r="F4" s="2">
        <v>93.74</v>
      </c>
      <c r="G4" s="2">
        <v>27.355</v>
      </c>
      <c r="H4" s="2">
        <v>58.61</v>
      </c>
      <c r="I4" s="2">
        <v>49.905000000000001</v>
      </c>
      <c r="J4" s="2">
        <v>80.180000000000007</v>
      </c>
      <c r="K4" s="2">
        <v>85.775000000000006</v>
      </c>
      <c r="L4" s="2">
        <v>92.62</v>
      </c>
      <c r="M4" s="2">
        <v>22.03</v>
      </c>
      <c r="N4" s="2">
        <v>14.17</v>
      </c>
      <c r="O4" s="2">
        <v>43.004999999999995</v>
      </c>
      <c r="P4" s="2">
        <v>31.53</v>
      </c>
      <c r="Q4" s="2">
        <v>25.13</v>
      </c>
      <c r="R4" s="2">
        <v>53.135000000000005</v>
      </c>
      <c r="S4" s="2">
        <v>27.12</v>
      </c>
      <c r="T4" s="2">
        <v>18.29</v>
      </c>
      <c r="U4" s="2">
        <v>160.22499999999999</v>
      </c>
      <c r="V4" s="2">
        <v>56.99</v>
      </c>
      <c r="W4" s="2">
        <v>196.6</v>
      </c>
      <c r="X4" s="2">
        <v>87.834999999999994</v>
      </c>
      <c r="Y4" s="2">
        <v>42.2</v>
      </c>
      <c r="Z4" s="2">
        <v>34.68</v>
      </c>
      <c r="AA4" s="2">
        <v>15.89</v>
      </c>
      <c r="AB4" s="2">
        <v>34.39</v>
      </c>
      <c r="AC4" s="2">
        <v>16.12</v>
      </c>
      <c r="AD4" s="2">
        <v>102.89</v>
      </c>
      <c r="AE4" s="2">
        <v>51.16</v>
      </c>
      <c r="AF4" s="2">
        <v>42.76</v>
      </c>
      <c r="AG4" s="2">
        <v>122.68</v>
      </c>
      <c r="AH4" s="2">
        <v>39.130000000000003</v>
      </c>
      <c r="AI4" s="2">
        <v>7.01</v>
      </c>
      <c r="AJ4" s="2">
        <v>6.16</v>
      </c>
      <c r="AK4" s="2">
        <v>9.2349999999999994</v>
      </c>
      <c r="AL4" s="2">
        <v>8.0250000000000004</v>
      </c>
      <c r="AM4" s="2">
        <v>11.26</v>
      </c>
      <c r="AN4" s="2">
        <v>8.7799999999999994</v>
      </c>
      <c r="AO4" s="2">
        <v>16.829999999999998</v>
      </c>
      <c r="AP4" s="2">
        <v>15.28</v>
      </c>
      <c r="AQ4" s="2">
        <v>10.84</v>
      </c>
      <c r="AR4" s="2">
        <v>27.42</v>
      </c>
      <c r="AS4" s="2">
        <v>9.7100000000000009</v>
      </c>
      <c r="AT4" s="2">
        <v>6.77</v>
      </c>
      <c r="AU4" s="2">
        <v>15.425000000000001</v>
      </c>
      <c r="AV4" s="2">
        <v>7.13</v>
      </c>
      <c r="AW4" s="2">
        <v>17.89</v>
      </c>
      <c r="AX4" s="2">
        <v>7.84</v>
      </c>
      <c r="AY4" s="2">
        <v>31.445</v>
      </c>
      <c r="AZ4" s="2">
        <v>15.215</v>
      </c>
      <c r="BA4" s="2">
        <v>11.76</v>
      </c>
      <c r="BB4" s="2">
        <v>19.39</v>
      </c>
      <c r="BC4" s="2">
        <v>14.42</v>
      </c>
      <c r="BD4" s="2">
        <v>25.12</v>
      </c>
      <c r="BE4" s="2">
        <v>22.38</v>
      </c>
      <c r="BF4" s="2">
        <v>10.31</v>
      </c>
      <c r="BG4" s="2">
        <v>15.38</v>
      </c>
      <c r="BH4" s="2" t="e">
        <v>#NUM!</v>
      </c>
      <c r="BI4" s="2" t="e">
        <v>#NUM!</v>
      </c>
      <c r="BJ4" s="2" t="e">
        <v>#NUM!</v>
      </c>
      <c r="BK4" s="2">
        <v>5.19</v>
      </c>
      <c r="BL4" s="2">
        <v>5.1950000000000003</v>
      </c>
      <c r="BM4" s="2">
        <v>7.4649999999999999</v>
      </c>
      <c r="BN4" s="2">
        <v>8.23</v>
      </c>
      <c r="BO4" s="2">
        <v>15.515000000000001</v>
      </c>
      <c r="BP4" s="2">
        <v>11.28</v>
      </c>
      <c r="BQ4" s="2">
        <v>29.07</v>
      </c>
      <c r="BR4" s="2">
        <v>6.3</v>
      </c>
      <c r="BS4" s="2">
        <v>5.3550000000000004</v>
      </c>
      <c r="BT4" s="2">
        <v>14.55</v>
      </c>
      <c r="BU4" s="2">
        <v>6.69</v>
      </c>
      <c r="BV4" s="2">
        <v>15.29</v>
      </c>
      <c r="BW4" s="2">
        <v>7.58</v>
      </c>
      <c r="BX4" s="2">
        <v>18.994999999999997</v>
      </c>
      <c r="BY4" s="2">
        <v>9.6</v>
      </c>
      <c r="BZ4" s="2">
        <v>34.814999999999998</v>
      </c>
      <c r="CA4" s="2">
        <v>25.05</v>
      </c>
      <c r="CB4" s="2">
        <v>13.53</v>
      </c>
      <c r="CC4" s="2">
        <v>12.91</v>
      </c>
      <c r="CD4" s="2">
        <v>13.629999999999999</v>
      </c>
      <c r="CE4" s="2">
        <v>9.82</v>
      </c>
      <c r="CF4" s="2">
        <v>6.8000000000000007</v>
      </c>
      <c r="CG4" s="2">
        <v>5.9649999999999999</v>
      </c>
    </row>
    <row r="5" spans="1:86" s="8" customFormat="1" ht="15.6" x14ac:dyDescent="0.3">
      <c r="A5" s="8" t="s">
        <v>1047</v>
      </c>
      <c r="B5" s="2">
        <v>253.87</v>
      </c>
      <c r="C5" s="2">
        <v>278.67499999999995</v>
      </c>
      <c r="D5" s="2">
        <v>149.02550000000002</v>
      </c>
      <c r="E5" s="2">
        <v>136.001</v>
      </c>
      <c r="F5" s="2">
        <v>92.156000000000006</v>
      </c>
      <c r="G5" s="2">
        <v>26.2195</v>
      </c>
      <c r="H5" s="2">
        <v>53.4985</v>
      </c>
      <c r="I5" s="2">
        <v>46.836999999999996</v>
      </c>
      <c r="J5" s="2">
        <v>75.421999999999997</v>
      </c>
      <c r="K5" s="2">
        <v>78.756500000000003</v>
      </c>
      <c r="L5" s="2">
        <v>90.42</v>
      </c>
      <c r="M5" s="2">
        <v>20.158000000000001</v>
      </c>
      <c r="N5" s="2">
        <v>12.965999999999999</v>
      </c>
      <c r="O5" s="2">
        <v>41.018000000000001</v>
      </c>
      <c r="P5" s="2">
        <v>27.94</v>
      </c>
      <c r="Q5" s="2">
        <v>21.687000000000001</v>
      </c>
      <c r="R5" s="2">
        <v>49.950499999999998</v>
      </c>
      <c r="S5" s="2">
        <v>24.394000000000002</v>
      </c>
      <c r="T5" s="2">
        <v>17.46</v>
      </c>
      <c r="U5" s="2">
        <v>159.30249999999998</v>
      </c>
      <c r="V5" s="2">
        <v>53.741</v>
      </c>
      <c r="W5" s="2">
        <v>174.48699999999999</v>
      </c>
      <c r="X5" s="2">
        <v>81.646999999999991</v>
      </c>
      <c r="Y5" s="2">
        <v>40.622</v>
      </c>
      <c r="Z5" s="2">
        <v>30.991000000000003</v>
      </c>
      <c r="AA5" s="2">
        <v>14.539</v>
      </c>
      <c r="AB5" s="2">
        <v>29.974</v>
      </c>
      <c r="AC5" s="2">
        <v>13.661999999999999</v>
      </c>
      <c r="AD5" s="2">
        <v>91.100000000000009</v>
      </c>
      <c r="AE5" s="2">
        <v>50.125</v>
      </c>
      <c r="AF5" s="2">
        <v>35.767000000000003</v>
      </c>
      <c r="AG5" s="2">
        <v>122.68</v>
      </c>
      <c r="AH5" s="2">
        <v>39.130000000000003</v>
      </c>
      <c r="AI5" s="2">
        <v>6.6230000000000002</v>
      </c>
      <c r="AJ5" s="2">
        <v>5.6290000000000004</v>
      </c>
      <c r="AK5" s="2">
        <v>8.0060000000000002</v>
      </c>
      <c r="AL5" s="2">
        <v>7.4890000000000008</v>
      </c>
      <c r="AM5" s="2">
        <v>10.678000000000001</v>
      </c>
      <c r="AN5" s="2">
        <v>8.32</v>
      </c>
      <c r="AO5" s="2">
        <v>15.896000000000001</v>
      </c>
      <c r="AP5" s="2">
        <v>13.474</v>
      </c>
      <c r="AQ5" s="2">
        <v>9.3719999999999999</v>
      </c>
      <c r="AR5" s="2">
        <v>26.862000000000002</v>
      </c>
      <c r="AS5" s="2">
        <v>8.3349999999999991</v>
      </c>
      <c r="AT5" s="2">
        <v>6.1125000000000007</v>
      </c>
      <c r="AU5" s="2">
        <v>13.4175</v>
      </c>
      <c r="AV5" s="2">
        <v>6.2385000000000002</v>
      </c>
      <c r="AW5" s="2">
        <v>15.98</v>
      </c>
      <c r="AX5" s="2">
        <v>6.3149999999999995</v>
      </c>
      <c r="AY5" s="2">
        <v>28.158000000000001</v>
      </c>
      <c r="AZ5" s="2">
        <v>14.788</v>
      </c>
      <c r="BA5" s="2">
        <v>10.622999999999999</v>
      </c>
      <c r="BB5" s="2">
        <v>18.038</v>
      </c>
      <c r="BC5" s="2">
        <v>12.625</v>
      </c>
      <c r="BD5" s="2">
        <v>22.562000000000001</v>
      </c>
      <c r="BE5" s="2">
        <v>19.990000000000002</v>
      </c>
      <c r="BF5" s="2">
        <v>9.1339999999999986</v>
      </c>
      <c r="BG5" s="2">
        <v>13.144</v>
      </c>
      <c r="BH5" s="2" t="e">
        <v>#NUM!</v>
      </c>
      <c r="BI5" s="2" t="e">
        <v>#NUM!</v>
      </c>
      <c r="BJ5" s="2" t="e">
        <v>#NUM!</v>
      </c>
      <c r="BK5" s="2">
        <v>5.19</v>
      </c>
      <c r="BL5" s="2">
        <v>3.9665000000000004</v>
      </c>
      <c r="BM5" s="2">
        <v>6.1375000000000002</v>
      </c>
      <c r="BN5" s="2">
        <v>8.23</v>
      </c>
      <c r="BO5" s="2">
        <v>13.5725</v>
      </c>
      <c r="BP5" s="2">
        <v>9.6289999999999996</v>
      </c>
      <c r="BQ5" s="2">
        <v>24.057000000000002</v>
      </c>
      <c r="BR5" s="2">
        <v>5.7989999999999995</v>
      </c>
      <c r="BS5" s="2">
        <v>4.4095000000000004</v>
      </c>
      <c r="BT5" s="2">
        <v>12.112</v>
      </c>
      <c r="BU5" s="2">
        <v>5.6019999999999994</v>
      </c>
      <c r="BV5" s="2">
        <v>13.686</v>
      </c>
      <c r="BW5" s="2">
        <v>6.3639999999999999</v>
      </c>
      <c r="BX5" s="2">
        <v>16.6465</v>
      </c>
      <c r="BY5" s="2">
        <v>8.5280000000000005</v>
      </c>
      <c r="BZ5" s="2">
        <v>32.219000000000001</v>
      </c>
      <c r="CA5" s="2">
        <v>23.257000000000001</v>
      </c>
      <c r="CB5" s="2">
        <v>12.244000000000002</v>
      </c>
      <c r="CC5" s="2">
        <v>12.071999999999999</v>
      </c>
      <c r="CD5" s="2">
        <v>12.445</v>
      </c>
      <c r="CE5" s="2">
        <v>8.8049999999999997</v>
      </c>
      <c r="CF5" s="2">
        <v>6.44</v>
      </c>
      <c r="CG5" s="2">
        <v>5.5735000000000001</v>
      </c>
    </row>
    <row r="6" spans="1:86" s="8" customFormat="1" ht="15.6" x14ac:dyDescent="0.3">
      <c r="A6" s="8" t="s">
        <v>1048</v>
      </c>
      <c r="B6" s="2">
        <v>280.11750000000001</v>
      </c>
      <c r="C6" s="2">
        <v>302.6035</v>
      </c>
      <c r="D6" s="2">
        <v>165.81</v>
      </c>
      <c r="E6" s="2">
        <v>151.86600000000001</v>
      </c>
      <c r="F6" s="2">
        <v>103.63</v>
      </c>
      <c r="G6" s="2">
        <v>30.968</v>
      </c>
      <c r="H6" s="2">
        <v>64.605000000000004</v>
      </c>
      <c r="I6" s="2">
        <v>52.168499999999995</v>
      </c>
      <c r="J6" s="2">
        <v>94.305999999999997</v>
      </c>
      <c r="K6" s="2">
        <v>88.909000000000006</v>
      </c>
      <c r="L6" s="2">
        <v>97.524000000000001</v>
      </c>
      <c r="M6" s="2">
        <v>25.017999999999997</v>
      </c>
      <c r="N6" s="2">
        <v>15.618</v>
      </c>
      <c r="O6" s="2">
        <v>49.408499999999997</v>
      </c>
      <c r="P6" s="2">
        <v>33.269999999999996</v>
      </c>
      <c r="Q6" s="2">
        <v>30.962999999999997</v>
      </c>
      <c r="R6" s="2">
        <v>56.06</v>
      </c>
      <c r="S6" s="2">
        <v>28.394000000000002</v>
      </c>
      <c r="T6" s="2">
        <v>19.669999999999998</v>
      </c>
      <c r="U6" s="2">
        <v>161.14750000000001</v>
      </c>
      <c r="V6" s="2">
        <v>64.178999999999988</v>
      </c>
      <c r="W6" s="2">
        <v>222.07</v>
      </c>
      <c r="X6" s="2">
        <v>90.045000000000002</v>
      </c>
      <c r="Y6" s="2">
        <v>51.943999999999996</v>
      </c>
      <c r="Z6" s="2">
        <v>40.921999999999997</v>
      </c>
      <c r="AA6" s="2">
        <v>18.652999999999999</v>
      </c>
      <c r="AB6" s="2">
        <v>41.671999999999997</v>
      </c>
      <c r="AC6" s="2">
        <v>18.690000000000001</v>
      </c>
      <c r="AD6" s="2">
        <v>118.76600000000001</v>
      </c>
      <c r="AE6" s="2">
        <v>52.195</v>
      </c>
      <c r="AF6" s="2">
        <v>46.809999999999995</v>
      </c>
      <c r="AG6" s="2">
        <v>122.68</v>
      </c>
      <c r="AH6" s="2">
        <v>39.130000000000003</v>
      </c>
      <c r="AI6" s="2">
        <v>7.3069999999999995</v>
      </c>
      <c r="AJ6" s="2">
        <v>7.2309999999999999</v>
      </c>
      <c r="AK6" s="2">
        <v>9.5884999999999998</v>
      </c>
      <c r="AL6" s="2">
        <v>8.8414999999999999</v>
      </c>
      <c r="AM6" s="2">
        <v>12.225999999999999</v>
      </c>
      <c r="AN6" s="2">
        <v>10.148999999999999</v>
      </c>
      <c r="AO6" s="2">
        <v>17.355999999999998</v>
      </c>
      <c r="AP6" s="2">
        <v>16.547999999999998</v>
      </c>
      <c r="AQ6" s="2">
        <v>13.276</v>
      </c>
      <c r="AR6" s="2">
        <v>27.977999999999998</v>
      </c>
      <c r="AS6" s="2">
        <v>10.2775</v>
      </c>
      <c r="AT6" s="2">
        <v>7.2725</v>
      </c>
      <c r="AU6" s="2">
        <v>16.681000000000001</v>
      </c>
      <c r="AV6" s="2">
        <v>7.8369999999999997</v>
      </c>
      <c r="AW6" s="2">
        <v>19.46</v>
      </c>
      <c r="AX6" s="2">
        <v>9.8849999999999998</v>
      </c>
      <c r="AY6" s="2">
        <v>32.359000000000002</v>
      </c>
      <c r="AZ6" s="2">
        <v>16.476499999999998</v>
      </c>
      <c r="BA6" s="2">
        <v>12.378</v>
      </c>
      <c r="BB6" s="2">
        <v>20.911000000000001</v>
      </c>
      <c r="BC6" s="2">
        <v>15.987500000000001</v>
      </c>
      <c r="BD6" s="2">
        <v>26.991999999999997</v>
      </c>
      <c r="BE6" s="2">
        <v>24.495999999999999</v>
      </c>
      <c r="BF6" s="2">
        <v>11.577</v>
      </c>
      <c r="BG6" s="2">
        <v>16.462</v>
      </c>
      <c r="BH6" s="2" t="e">
        <v>#NUM!</v>
      </c>
      <c r="BI6" s="2" t="e">
        <v>#NUM!</v>
      </c>
      <c r="BJ6" s="2" t="e">
        <v>#NUM!</v>
      </c>
      <c r="BK6" s="2">
        <v>5.19</v>
      </c>
      <c r="BL6" s="2">
        <v>6.4234999999999989</v>
      </c>
      <c r="BM6" s="2">
        <v>8.7925000000000004</v>
      </c>
      <c r="BN6" s="2">
        <v>8.23</v>
      </c>
      <c r="BO6" s="2">
        <v>16.517500000000002</v>
      </c>
      <c r="BP6" s="2">
        <v>12.773999999999999</v>
      </c>
      <c r="BQ6" s="2">
        <v>29.492999999999999</v>
      </c>
      <c r="BR6" s="2">
        <v>8.0039999999999996</v>
      </c>
      <c r="BS6" s="2">
        <v>6.0124999999999993</v>
      </c>
      <c r="BT6" s="2">
        <v>16.596</v>
      </c>
      <c r="BU6" s="2">
        <v>7.8120000000000003</v>
      </c>
      <c r="BV6" s="2">
        <v>17.05</v>
      </c>
      <c r="BW6" s="2">
        <v>8.8559999999999999</v>
      </c>
      <c r="BX6" s="2">
        <v>20.223500000000001</v>
      </c>
      <c r="BY6" s="2">
        <v>10.761999999999999</v>
      </c>
      <c r="BZ6" s="2">
        <v>37.722999999999999</v>
      </c>
      <c r="CA6" s="2">
        <v>27.094000000000001</v>
      </c>
      <c r="CB6" s="2">
        <v>15.122999999999999</v>
      </c>
      <c r="CC6" s="2">
        <v>13.895999999999999</v>
      </c>
      <c r="CD6" s="2">
        <v>14.47</v>
      </c>
      <c r="CE6" s="2">
        <v>10.6075</v>
      </c>
      <c r="CF6" s="2">
        <v>7.16</v>
      </c>
      <c r="CG6" s="2">
        <v>6.3565000000000005</v>
      </c>
    </row>
    <row r="7" spans="1:86" s="8" customFormat="1" ht="15.6" x14ac:dyDescent="0.3">
      <c r="A7" s="1" t="s">
        <v>141</v>
      </c>
      <c r="B7" s="2">
        <v>252.4</v>
      </c>
      <c r="C7" s="2">
        <v>276.39999999999998</v>
      </c>
      <c r="D7" s="2">
        <v>147.58000000000001</v>
      </c>
      <c r="E7" s="2">
        <v>135.69999999999999</v>
      </c>
      <c r="F7" s="2">
        <v>91.5</v>
      </c>
      <c r="G7" s="2">
        <v>25.81</v>
      </c>
      <c r="H7" s="2">
        <v>53.18</v>
      </c>
      <c r="I7" s="2">
        <v>45.91</v>
      </c>
      <c r="J7" s="2">
        <v>75.08</v>
      </c>
      <c r="K7" s="2">
        <v>76.7</v>
      </c>
      <c r="L7" s="2">
        <v>90.14</v>
      </c>
      <c r="M7" s="2">
        <v>19.84</v>
      </c>
      <c r="N7" s="2">
        <v>12.69</v>
      </c>
      <c r="O7" s="2">
        <v>40.43</v>
      </c>
      <c r="P7" s="2">
        <v>26.96</v>
      </c>
      <c r="Q7" s="2">
        <v>21.48</v>
      </c>
      <c r="R7" s="2">
        <v>49.17</v>
      </c>
      <c r="S7" s="2">
        <v>24.19</v>
      </c>
      <c r="T7" s="2">
        <v>17.3</v>
      </c>
      <c r="U7" s="2">
        <v>159.19999999999999</v>
      </c>
      <c r="V7" s="2">
        <v>53.66</v>
      </c>
      <c r="W7" s="2">
        <v>172.03</v>
      </c>
      <c r="X7" s="2">
        <v>80.69</v>
      </c>
      <c r="Y7" s="2">
        <v>40.299999999999997</v>
      </c>
      <c r="Z7" s="2">
        <v>29.92</v>
      </c>
      <c r="AA7" s="2">
        <v>14.35</v>
      </c>
      <c r="AB7" s="2">
        <v>29.15</v>
      </c>
      <c r="AC7" s="2">
        <v>13.53</v>
      </c>
      <c r="AD7" s="2">
        <v>89.79</v>
      </c>
      <c r="AE7" s="2">
        <v>50.01</v>
      </c>
      <c r="AF7" s="2">
        <v>34.99</v>
      </c>
      <c r="AG7" s="2">
        <v>122.68</v>
      </c>
      <c r="AH7" s="2">
        <v>39.130000000000003</v>
      </c>
      <c r="AI7" s="2">
        <v>6.58</v>
      </c>
      <c r="AJ7" s="2">
        <v>5.57</v>
      </c>
      <c r="AK7" s="2">
        <v>7.85</v>
      </c>
      <c r="AL7" s="2">
        <v>7.48</v>
      </c>
      <c r="AM7" s="2">
        <v>10.48</v>
      </c>
      <c r="AN7" s="2">
        <v>8.1999999999999993</v>
      </c>
      <c r="AO7" s="2">
        <v>15.75</v>
      </c>
      <c r="AP7" s="2">
        <v>13.08</v>
      </c>
      <c r="AQ7" s="2">
        <v>9.18</v>
      </c>
      <c r="AR7" s="2">
        <v>26.8</v>
      </c>
      <c r="AS7" s="2">
        <v>8.1999999999999993</v>
      </c>
      <c r="AT7" s="2">
        <v>6.11</v>
      </c>
      <c r="AU7" s="2">
        <v>13.08</v>
      </c>
      <c r="AV7" s="2">
        <v>5.82</v>
      </c>
      <c r="AW7" s="2">
        <v>15.91</v>
      </c>
      <c r="AX7" s="2">
        <v>6.29</v>
      </c>
      <c r="AY7" s="2">
        <v>28.07</v>
      </c>
      <c r="AZ7" s="2">
        <v>14.77</v>
      </c>
      <c r="BA7" s="2">
        <v>10.59</v>
      </c>
      <c r="BB7" s="2">
        <v>18.010000000000002</v>
      </c>
      <c r="BC7" s="2">
        <v>12.37</v>
      </c>
      <c r="BD7" s="2">
        <v>22.55</v>
      </c>
      <c r="BE7" s="2">
        <v>19.850000000000001</v>
      </c>
      <c r="BF7" s="2">
        <v>9.0399999999999991</v>
      </c>
      <c r="BG7" s="2">
        <v>11.98</v>
      </c>
      <c r="BH7" s="2">
        <v>0</v>
      </c>
      <c r="BI7" s="2">
        <v>0</v>
      </c>
      <c r="BJ7" s="2">
        <v>0</v>
      </c>
      <c r="BK7" s="2">
        <v>5.19</v>
      </c>
      <c r="BL7" s="2">
        <v>3.83</v>
      </c>
      <c r="BM7" s="2">
        <v>5.99</v>
      </c>
      <c r="BN7" s="2">
        <v>8.23</v>
      </c>
      <c r="BO7" s="2">
        <v>13.45</v>
      </c>
      <c r="BP7" s="2">
        <v>9.5</v>
      </c>
      <c r="BQ7" s="2">
        <v>23.5</v>
      </c>
      <c r="BR7" s="2">
        <v>5.67</v>
      </c>
      <c r="BS7" s="2">
        <v>4.07</v>
      </c>
      <c r="BT7" s="2">
        <v>12.1</v>
      </c>
      <c r="BU7" s="2">
        <v>5.27</v>
      </c>
      <c r="BV7" s="2">
        <v>13.63</v>
      </c>
      <c r="BW7" s="2">
        <v>6.12</v>
      </c>
      <c r="BX7" s="2">
        <v>16.25</v>
      </c>
      <c r="BY7" s="2">
        <v>8.2200000000000006</v>
      </c>
      <c r="BZ7" s="2">
        <v>31.9</v>
      </c>
      <c r="CA7" s="2">
        <v>23.01</v>
      </c>
      <c r="CB7" s="2">
        <v>12.07</v>
      </c>
      <c r="CC7" s="2">
        <v>11.95</v>
      </c>
      <c r="CD7" s="2">
        <v>12.26</v>
      </c>
      <c r="CE7" s="2">
        <v>8.06</v>
      </c>
      <c r="CF7" s="2">
        <v>6.4</v>
      </c>
      <c r="CG7" s="2">
        <v>5.53</v>
      </c>
    </row>
    <row r="8" spans="1:86" s="8" customFormat="1" ht="15.6" x14ac:dyDescent="0.3">
      <c r="A8" s="8" t="s">
        <v>142</v>
      </c>
      <c r="B8" s="2">
        <v>283.25</v>
      </c>
      <c r="C8" s="2">
        <v>304</v>
      </c>
      <c r="D8" s="2">
        <v>169.8</v>
      </c>
      <c r="E8" s="2">
        <v>152.37</v>
      </c>
      <c r="F8" s="2">
        <v>104.83</v>
      </c>
      <c r="G8" s="2">
        <v>31.71</v>
      </c>
      <c r="H8" s="2">
        <v>66.040000000000006</v>
      </c>
      <c r="I8" s="2">
        <v>52.65</v>
      </c>
      <c r="J8" s="2">
        <v>96.1</v>
      </c>
      <c r="K8" s="2">
        <v>89.26</v>
      </c>
      <c r="L8" s="2">
        <v>99.34</v>
      </c>
      <c r="M8" s="2">
        <v>25.7</v>
      </c>
      <c r="N8" s="2">
        <v>15.98</v>
      </c>
      <c r="O8" s="2">
        <v>50.91</v>
      </c>
      <c r="P8" s="2">
        <v>33.869999999999997</v>
      </c>
      <c r="Q8" s="2">
        <v>31.44</v>
      </c>
      <c r="R8" s="2">
        <v>56.34</v>
      </c>
      <c r="S8" s="2">
        <v>28.59</v>
      </c>
      <c r="T8" s="2">
        <v>20.350000000000001</v>
      </c>
      <c r="U8" s="2">
        <v>161.25</v>
      </c>
      <c r="V8" s="2">
        <v>66.72</v>
      </c>
      <c r="W8" s="2">
        <v>224.9</v>
      </c>
      <c r="X8" s="2">
        <v>90.3</v>
      </c>
      <c r="Y8" s="2">
        <v>53.9</v>
      </c>
      <c r="Z8" s="2">
        <v>42.35</v>
      </c>
      <c r="AA8" s="2">
        <v>19.55</v>
      </c>
      <c r="AB8" s="2">
        <v>43.22</v>
      </c>
      <c r="AC8" s="2">
        <v>19.23</v>
      </c>
      <c r="AD8" s="2">
        <v>120.53</v>
      </c>
      <c r="AE8" s="2">
        <v>52.31</v>
      </c>
      <c r="AF8" s="2">
        <v>47.26</v>
      </c>
      <c r="AG8" s="2">
        <v>122.68</v>
      </c>
      <c r="AH8" s="2">
        <v>39.130000000000003</v>
      </c>
      <c r="AI8" s="2">
        <v>7.34</v>
      </c>
      <c r="AJ8" s="2">
        <v>7.35</v>
      </c>
      <c r="AK8" s="2">
        <v>9.59</v>
      </c>
      <c r="AL8" s="2">
        <v>8.9</v>
      </c>
      <c r="AM8" s="2">
        <v>12.34</v>
      </c>
      <c r="AN8" s="2">
        <v>10.32</v>
      </c>
      <c r="AO8" s="2">
        <v>17.38</v>
      </c>
      <c r="AP8" s="2">
        <v>16.75</v>
      </c>
      <c r="AQ8" s="2">
        <v>13.6</v>
      </c>
      <c r="AR8" s="2">
        <v>28.04</v>
      </c>
      <c r="AS8" s="2">
        <v>10.4</v>
      </c>
      <c r="AT8" s="2">
        <v>7.3</v>
      </c>
      <c r="AU8" s="2">
        <v>16.78</v>
      </c>
      <c r="AV8" s="2">
        <v>7.9</v>
      </c>
      <c r="AW8" s="2">
        <v>19.920000000000002</v>
      </c>
      <c r="AX8" s="2">
        <v>10.98</v>
      </c>
      <c r="AY8" s="2">
        <v>32.369999999999997</v>
      </c>
      <c r="AZ8" s="2">
        <v>16.579999999999998</v>
      </c>
      <c r="BA8" s="2">
        <v>12.51</v>
      </c>
      <c r="BB8" s="2">
        <v>21.03</v>
      </c>
      <c r="BC8" s="2">
        <v>16.64</v>
      </c>
      <c r="BD8" s="2">
        <v>27.67</v>
      </c>
      <c r="BE8" s="2">
        <v>25.21</v>
      </c>
      <c r="BF8" s="2">
        <v>11.96</v>
      </c>
      <c r="BG8" s="2">
        <v>16.84</v>
      </c>
      <c r="BH8" s="2">
        <v>0</v>
      </c>
      <c r="BI8" s="2">
        <v>0</v>
      </c>
      <c r="BJ8" s="2">
        <v>0</v>
      </c>
      <c r="BK8" s="2">
        <v>5.19</v>
      </c>
      <c r="BL8" s="2">
        <v>6.56</v>
      </c>
      <c r="BM8" s="2">
        <v>8.94</v>
      </c>
      <c r="BN8" s="2">
        <v>8.23</v>
      </c>
      <c r="BO8" s="2">
        <v>16.600000000000001</v>
      </c>
      <c r="BP8" s="2">
        <v>12.87</v>
      </c>
      <c r="BQ8" s="2">
        <v>29.54</v>
      </c>
      <c r="BR8" s="2">
        <v>8.4</v>
      </c>
      <c r="BS8" s="2">
        <v>6.1</v>
      </c>
      <c r="BT8" s="2">
        <v>16.64</v>
      </c>
      <c r="BU8" s="2">
        <v>8.2200000000000006</v>
      </c>
      <c r="BV8" s="2">
        <v>17.55</v>
      </c>
      <c r="BW8" s="2">
        <v>9.16</v>
      </c>
      <c r="BX8" s="2">
        <v>20.88</v>
      </c>
      <c r="BY8" s="2">
        <v>11.14</v>
      </c>
      <c r="BZ8" s="2">
        <v>38.130000000000003</v>
      </c>
      <c r="CA8" s="2">
        <v>27.41</v>
      </c>
      <c r="CB8" s="2">
        <v>15.72</v>
      </c>
      <c r="CC8" s="2">
        <v>14.08</v>
      </c>
      <c r="CD8" s="2">
        <v>14.7</v>
      </c>
      <c r="CE8" s="2">
        <v>11.11</v>
      </c>
      <c r="CF8" s="2">
        <v>7.2</v>
      </c>
      <c r="CG8" s="2">
        <v>6.4</v>
      </c>
    </row>
    <row r="9" spans="1:86" s="8" customFormat="1" ht="15.6" x14ac:dyDescent="0.3">
      <c r="A9" s="8" t="s">
        <v>143</v>
      </c>
      <c r="B9" s="2">
        <v>8</v>
      </c>
      <c r="C9" s="2">
        <v>8</v>
      </c>
      <c r="D9" s="2">
        <v>8</v>
      </c>
      <c r="E9" s="2">
        <v>8</v>
      </c>
      <c r="F9" s="2">
        <v>9</v>
      </c>
      <c r="G9" s="2">
        <v>8</v>
      </c>
      <c r="H9" s="2">
        <v>8</v>
      </c>
      <c r="I9" s="2">
        <v>10</v>
      </c>
      <c r="J9" s="2">
        <v>7</v>
      </c>
      <c r="K9" s="2">
        <v>10</v>
      </c>
      <c r="L9" s="2">
        <v>9</v>
      </c>
      <c r="M9" s="2">
        <v>5</v>
      </c>
      <c r="N9" s="2">
        <v>5</v>
      </c>
      <c r="O9" s="2">
        <v>8</v>
      </c>
      <c r="P9" s="2">
        <v>11</v>
      </c>
      <c r="Q9" s="2">
        <v>10</v>
      </c>
      <c r="R9" s="2">
        <v>8</v>
      </c>
      <c r="S9" s="2">
        <v>9</v>
      </c>
      <c r="T9" s="2">
        <v>9</v>
      </c>
      <c r="U9" s="2">
        <v>2</v>
      </c>
      <c r="V9" s="2">
        <v>7</v>
      </c>
      <c r="W9" s="2">
        <v>3</v>
      </c>
      <c r="X9" s="2">
        <v>4</v>
      </c>
      <c r="Y9" s="2">
        <v>5</v>
      </c>
      <c r="Z9" s="2">
        <v>7</v>
      </c>
      <c r="AA9" s="2">
        <v>7</v>
      </c>
      <c r="AB9" s="2">
        <v>5</v>
      </c>
      <c r="AC9" s="2">
        <v>5</v>
      </c>
      <c r="AD9" s="2">
        <v>3</v>
      </c>
      <c r="AE9" s="2">
        <v>2</v>
      </c>
      <c r="AF9" s="2">
        <v>3</v>
      </c>
      <c r="AG9" s="2">
        <v>1</v>
      </c>
      <c r="AH9" s="2">
        <v>1</v>
      </c>
      <c r="AI9" s="2">
        <v>3</v>
      </c>
      <c r="AJ9" s="2">
        <v>3</v>
      </c>
      <c r="AK9" s="2">
        <v>4</v>
      </c>
      <c r="AL9" s="2">
        <v>4</v>
      </c>
      <c r="AM9" s="2">
        <v>7</v>
      </c>
      <c r="AN9" s="2">
        <v>7</v>
      </c>
      <c r="AO9" s="2">
        <v>5</v>
      </c>
      <c r="AP9" s="2">
        <v>5</v>
      </c>
      <c r="AQ9" s="2">
        <v>5</v>
      </c>
      <c r="AR9" s="2">
        <v>2</v>
      </c>
      <c r="AS9" s="2">
        <v>6</v>
      </c>
      <c r="AT9" s="2">
        <v>6</v>
      </c>
      <c r="AU9" s="2">
        <v>10</v>
      </c>
      <c r="AV9" s="2">
        <v>10</v>
      </c>
      <c r="AW9" s="2">
        <v>11</v>
      </c>
      <c r="AX9" s="2">
        <v>11</v>
      </c>
      <c r="AY9" s="2">
        <v>12</v>
      </c>
      <c r="AZ9" s="2">
        <v>10</v>
      </c>
      <c r="BA9" s="2">
        <v>12</v>
      </c>
      <c r="BB9" s="2">
        <v>15</v>
      </c>
      <c r="BC9" s="2">
        <v>16</v>
      </c>
      <c r="BD9" s="2">
        <v>13</v>
      </c>
      <c r="BE9" s="2">
        <v>15</v>
      </c>
      <c r="BF9" s="2">
        <v>27</v>
      </c>
      <c r="BG9" s="2">
        <v>27</v>
      </c>
      <c r="BH9" s="2">
        <v>0</v>
      </c>
      <c r="BI9" s="2">
        <v>0</v>
      </c>
      <c r="BJ9" s="2">
        <v>0</v>
      </c>
      <c r="BK9" s="2">
        <v>1</v>
      </c>
      <c r="BL9" s="2">
        <v>2</v>
      </c>
      <c r="BM9" s="2">
        <v>2</v>
      </c>
      <c r="BN9" s="2">
        <v>1</v>
      </c>
      <c r="BO9" s="2">
        <v>6</v>
      </c>
      <c r="BP9" s="2">
        <v>7</v>
      </c>
      <c r="BQ9" s="2">
        <v>3</v>
      </c>
      <c r="BR9" s="2">
        <v>7</v>
      </c>
      <c r="BS9" s="2">
        <v>8</v>
      </c>
      <c r="BT9" s="2">
        <v>9</v>
      </c>
      <c r="BU9" s="2">
        <v>9</v>
      </c>
      <c r="BV9" s="2">
        <v>9</v>
      </c>
      <c r="BW9" s="2">
        <v>9</v>
      </c>
      <c r="BX9" s="2">
        <v>14</v>
      </c>
      <c r="BY9" s="2">
        <v>15</v>
      </c>
      <c r="BZ9" s="2">
        <v>24</v>
      </c>
      <c r="CA9" s="2">
        <v>24</v>
      </c>
      <c r="CB9" s="2">
        <v>23</v>
      </c>
      <c r="CC9" s="2">
        <v>25</v>
      </c>
      <c r="CD9" s="2">
        <v>26</v>
      </c>
      <c r="CE9" s="2">
        <v>26</v>
      </c>
      <c r="CF9" s="2">
        <v>2</v>
      </c>
      <c r="CG9" s="2">
        <v>2</v>
      </c>
    </row>
    <row r="10" spans="1:86" s="8" customFormat="1" ht="15.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6" s="8" customFormat="1" ht="16.2" x14ac:dyDescent="0.35">
      <c r="A11" s="63" t="s">
        <v>1062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6" s="8" customFormat="1" ht="15.6" x14ac:dyDescent="0.3">
      <c r="A12" s="1" t="s">
        <v>1046</v>
      </c>
      <c r="B12" s="2">
        <v>256.15049999999997</v>
      </c>
      <c r="C12" s="2">
        <v>283.10000000000002</v>
      </c>
      <c r="D12" s="2">
        <v>156.30000000000001</v>
      </c>
      <c r="E12" s="2">
        <v>140.57499999999999</v>
      </c>
      <c r="F12" s="2">
        <v>90.875</v>
      </c>
      <c r="G12" s="2">
        <v>26.25</v>
      </c>
      <c r="H12" s="2">
        <v>63.975000000000001</v>
      </c>
      <c r="I12" s="2">
        <v>49.775000000000006</v>
      </c>
      <c r="J12" s="2">
        <v>84.15</v>
      </c>
      <c r="K12" s="2">
        <v>81.275000000000006</v>
      </c>
      <c r="L12" s="2">
        <v>90.924999999999997</v>
      </c>
      <c r="M12" s="2">
        <v>20.574999999999999</v>
      </c>
      <c r="N12" s="2">
        <v>12.745000000000001</v>
      </c>
      <c r="O12" s="2">
        <v>40.724999999999994</v>
      </c>
      <c r="P12" s="2">
        <v>29.65</v>
      </c>
      <c r="Q12" s="2">
        <v>21.024999999999999</v>
      </c>
      <c r="R12" s="2">
        <v>48.85</v>
      </c>
      <c r="S12" s="2">
        <v>24</v>
      </c>
      <c r="T12" s="2">
        <v>16.149999999999999</v>
      </c>
      <c r="U12" s="2">
        <v>160.80000000000001</v>
      </c>
      <c r="V12" s="2">
        <v>58.55</v>
      </c>
      <c r="W12" s="2">
        <v>200.65</v>
      </c>
      <c r="X12" s="2">
        <v>83.25</v>
      </c>
      <c r="Y12" s="2">
        <v>43.1</v>
      </c>
      <c r="Z12" s="2">
        <v>36.325000000000003</v>
      </c>
      <c r="AA12" s="2">
        <v>17.3</v>
      </c>
      <c r="AB12" s="2">
        <v>36.450000000000003</v>
      </c>
      <c r="AC12" s="2">
        <v>17.524999999999999</v>
      </c>
      <c r="AD12" s="2">
        <v>103.25</v>
      </c>
      <c r="AE12" s="2">
        <v>52</v>
      </c>
      <c r="AF12" s="2">
        <v>42.400000000000006</v>
      </c>
      <c r="AG12" s="2">
        <v>124.85</v>
      </c>
      <c r="AH12" s="2">
        <v>40.075000000000003</v>
      </c>
      <c r="AI12" s="2">
        <v>6.9</v>
      </c>
      <c r="AJ12" s="2">
        <v>5.85</v>
      </c>
      <c r="AK12" s="2">
        <v>7.4749999999999996</v>
      </c>
      <c r="AL12" s="2">
        <v>7.3000000000000007</v>
      </c>
      <c r="AM12" s="2">
        <v>11.1</v>
      </c>
      <c r="AN12" s="2">
        <v>8.6999999999999993</v>
      </c>
      <c r="AO12" s="2">
        <v>15.05</v>
      </c>
      <c r="AP12" s="2">
        <v>15.075000000000001</v>
      </c>
      <c r="AQ12" s="2">
        <v>11.625</v>
      </c>
      <c r="AR12" s="2">
        <v>27.924999999999997</v>
      </c>
      <c r="AS12" s="2">
        <v>8.9499999999999993</v>
      </c>
      <c r="AT12" s="2">
        <v>6.7249999999999996</v>
      </c>
      <c r="AU12" s="2">
        <v>14.524999999999999</v>
      </c>
      <c r="AV12" s="2">
        <v>6.3</v>
      </c>
      <c r="AW12" s="2">
        <v>16.98</v>
      </c>
      <c r="AX12" s="2">
        <v>8.0500000000000007</v>
      </c>
      <c r="AY12" s="2">
        <v>28.7</v>
      </c>
      <c r="AZ12" s="2">
        <v>14</v>
      </c>
      <c r="BA12" s="2">
        <v>11.6</v>
      </c>
      <c r="BB12" s="2">
        <v>18.399999999999999</v>
      </c>
      <c r="BC12" s="2">
        <v>13.8</v>
      </c>
      <c r="BD12" s="2">
        <v>22.81</v>
      </c>
      <c r="BE12" s="2">
        <v>21.8</v>
      </c>
      <c r="BF12" s="2">
        <v>9.3000000000000007</v>
      </c>
      <c r="BG12" s="2">
        <v>12.98</v>
      </c>
      <c r="BH12" s="2">
        <v>132.5</v>
      </c>
      <c r="BI12" s="2">
        <v>6.05</v>
      </c>
      <c r="BJ12" s="2">
        <v>4.3</v>
      </c>
      <c r="BK12" s="2"/>
      <c r="BL12" s="2"/>
      <c r="BM12" s="2">
        <v>8.3000000000000007</v>
      </c>
      <c r="BN12" s="2">
        <v>8.7799999999999994</v>
      </c>
      <c r="BO12" s="2">
        <v>15</v>
      </c>
      <c r="BP12" s="2">
        <v>11</v>
      </c>
      <c r="BQ12" s="2">
        <v>28.15</v>
      </c>
      <c r="BR12" s="2">
        <v>6.9</v>
      </c>
      <c r="BS12" s="2">
        <v>5.4</v>
      </c>
      <c r="BT12" s="2">
        <v>13.8</v>
      </c>
      <c r="BU12" s="2">
        <v>7.2149999999999999</v>
      </c>
      <c r="BV12" s="2">
        <v>15.335000000000001</v>
      </c>
      <c r="BW12" s="2">
        <v>8.25</v>
      </c>
      <c r="BX12" s="2">
        <v>18.7</v>
      </c>
      <c r="BY12" s="2">
        <v>10.050000000000001</v>
      </c>
      <c r="BZ12" s="2">
        <v>34.14</v>
      </c>
      <c r="CA12" s="2">
        <v>25.25</v>
      </c>
      <c r="CB12" s="2">
        <v>13.725</v>
      </c>
      <c r="CC12" s="2">
        <v>12.574999999999999</v>
      </c>
      <c r="CD12" s="2">
        <v>12.425000000000001</v>
      </c>
      <c r="CE12" s="2">
        <v>9.1999999999999993</v>
      </c>
      <c r="CF12" s="2"/>
      <c r="CG12" s="2"/>
    </row>
    <row r="13" spans="1:86" s="8" customFormat="1" ht="15.6" x14ac:dyDescent="0.3">
      <c r="A13" s="8" t="s">
        <v>1047</v>
      </c>
      <c r="B13" s="2">
        <v>244.58505000000002</v>
      </c>
      <c r="C13" s="2">
        <v>272.14999999999998</v>
      </c>
      <c r="D13" s="2">
        <v>155.94999999999999</v>
      </c>
      <c r="E13" s="2">
        <v>139.96250000000001</v>
      </c>
      <c r="F13" s="2">
        <v>90.212500000000006</v>
      </c>
      <c r="G13" s="2">
        <v>24.074999999999999</v>
      </c>
      <c r="H13" s="2">
        <v>62.462500000000006</v>
      </c>
      <c r="I13" s="2">
        <v>49.487500000000004</v>
      </c>
      <c r="J13" s="2">
        <v>83.875</v>
      </c>
      <c r="K13" s="2">
        <v>80.912499999999994</v>
      </c>
      <c r="L13" s="2">
        <v>89.887499999999989</v>
      </c>
      <c r="M13" s="2">
        <v>20.512499999999999</v>
      </c>
      <c r="N13" s="2">
        <v>12.6675</v>
      </c>
      <c r="O13" s="2">
        <v>38.6875</v>
      </c>
      <c r="P13" s="2">
        <v>29.225000000000001</v>
      </c>
      <c r="Q13" s="2">
        <v>20.987500000000001</v>
      </c>
      <c r="R13" s="2">
        <v>48.725000000000001</v>
      </c>
      <c r="S13" s="2">
        <v>23.2</v>
      </c>
      <c r="T13" s="2">
        <v>15.875</v>
      </c>
      <c r="U13" s="2">
        <v>156.19999999999999</v>
      </c>
      <c r="V13" s="2">
        <v>56.424999999999997</v>
      </c>
      <c r="W13" s="2">
        <v>200.65</v>
      </c>
      <c r="X13" s="2">
        <v>83.25</v>
      </c>
      <c r="Y13" s="2">
        <v>43.1</v>
      </c>
      <c r="Z13" s="2">
        <v>35.912500000000001</v>
      </c>
      <c r="AA13" s="2">
        <v>17.200000000000003</v>
      </c>
      <c r="AB13" s="2">
        <v>36.375</v>
      </c>
      <c r="AC13" s="2">
        <v>17.212499999999999</v>
      </c>
      <c r="AD13" s="2">
        <v>103.25</v>
      </c>
      <c r="AE13" s="2">
        <v>52</v>
      </c>
      <c r="AF13" s="2">
        <v>41.175000000000004</v>
      </c>
      <c r="AG13" s="2">
        <v>123.175</v>
      </c>
      <c r="AH13" s="2">
        <v>38.8125</v>
      </c>
      <c r="AI13" s="2">
        <v>6.9</v>
      </c>
      <c r="AJ13" s="2">
        <v>5.85</v>
      </c>
      <c r="AK13" s="2">
        <v>7.2874999999999996</v>
      </c>
      <c r="AL13" s="2">
        <v>6.625</v>
      </c>
      <c r="AM13" s="2">
        <v>10.75</v>
      </c>
      <c r="AN13" s="2">
        <v>8.4</v>
      </c>
      <c r="AO13" s="2">
        <v>14.85</v>
      </c>
      <c r="AP13" s="2">
        <v>14.5625</v>
      </c>
      <c r="AQ13" s="2">
        <v>11.5875</v>
      </c>
      <c r="AR13" s="2">
        <v>27.162499999999998</v>
      </c>
      <c r="AS13" s="2">
        <v>8.7750000000000004</v>
      </c>
      <c r="AT13" s="2">
        <v>6.5625</v>
      </c>
      <c r="AU13" s="2">
        <v>14.487499999999999</v>
      </c>
      <c r="AV13" s="2">
        <v>6.15</v>
      </c>
      <c r="AW13" s="2">
        <v>16.765000000000001</v>
      </c>
      <c r="AX13" s="2">
        <v>7.8125</v>
      </c>
      <c r="AY13" s="2">
        <v>28.25</v>
      </c>
      <c r="AZ13" s="2">
        <v>13.775</v>
      </c>
      <c r="BA13" s="2">
        <v>11.35</v>
      </c>
      <c r="BB13" s="2">
        <v>18.2</v>
      </c>
      <c r="BC13" s="2">
        <v>12.75</v>
      </c>
      <c r="BD13" s="2">
        <v>22.81</v>
      </c>
      <c r="BE13" s="2">
        <v>21.075000000000003</v>
      </c>
      <c r="BF13" s="2">
        <v>8.6999999999999993</v>
      </c>
      <c r="BG13" s="2">
        <v>12.9</v>
      </c>
      <c r="BH13" s="2">
        <v>132.5</v>
      </c>
      <c r="BI13" s="2">
        <v>6.05</v>
      </c>
      <c r="BJ13" s="2">
        <v>4.3</v>
      </c>
      <c r="BK13" s="2"/>
      <c r="BL13" s="2"/>
      <c r="BM13" s="2">
        <v>8.3000000000000007</v>
      </c>
      <c r="BN13" s="2">
        <v>8.7799999999999994</v>
      </c>
      <c r="BO13" s="2">
        <v>14.99</v>
      </c>
      <c r="BP13" s="2">
        <v>10.8</v>
      </c>
      <c r="BQ13" s="2">
        <v>28.15</v>
      </c>
      <c r="BR13" s="2">
        <v>6.9</v>
      </c>
      <c r="BS13" s="2">
        <v>5.4</v>
      </c>
      <c r="BT13" s="2">
        <v>13.6</v>
      </c>
      <c r="BU13" s="2">
        <v>6.7374999999999998</v>
      </c>
      <c r="BV13" s="2">
        <v>15.0275</v>
      </c>
      <c r="BW13" s="2">
        <v>7.92</v>
      </c>
      <c r="BX13" s="2">
        <v>18.674999999999997</v>
      </c>
      <c r="BY13" s="2">
        <v>9.9750000000000014</v>
      </c>
      <c r="BZ13" s="2">
        <v>34.049999999999997</v>
      </c>
      <c r="CA13" s="2">
        <v>24.487500000000001</v>
      </c>
      <c r="CB13" s="2">
        <v>13.475</v>
      </c>
      <c r="CC13" s="2">
        <v>12.275</v>
      </c>
      <c r="CD13" s="2">
        <v>12.122499999999999</v>
      </c>
      <c r="CE13" s="2">
        <v>8.56</v>
      </c>
      <c r="CF13" s="2"/>
      <c r="CG13" s="2"/>
    </row>
    <row r="14" spans="1:86" s="8" customFormat="1" ht="15.6" x14ac:dyDescent="0.3">
      <c r="A14" s="8" t="s">
        <v>1048</v>
      </c>
      <c r="B14" s="2">
        <v>267.71594999999996</v>
      </c>
      <c r="C14" s="2">
        <v>294.05</v>
      </c>
      <c r="D14" s="2">
        <v>156.65</v>
      </c>
      <c r="E14" s="2">
        <v>141.1875</v>
      </c>
      <c r="F14" s="2">
        <v>91.537499999999994</v>
      </c>
      <c r="G14" s="2">
        <v>28.425000000000001</v>
      </c>
      <c r="H14" s="2">
        <v>65.487499999999997</v>
      </c>
      <c r="I14" s="2">
        <v>50.0625</v>
      </c>
      <c r="J14" s="2">
        <v>84.424999999999997</v>
      </c>
      <c r="K14" s="2">
        <v>81.637500000000003</v>
      </c>
      <c r="L14" s="2">
        <v>91.962500000000006</v>
      </c>
      <c r="M14" s="2">
        <v>20.637499999999999</v>
      </c>
      <c r="N14" s="2">
        <v>12.8225</v>
      </c>
      <c r="O14" s="2">
        <v>42.762499999999996</v>
      </c>
      <c r="P14" s="2">
        <v>30.074999999999999</v>
      </c>
      <c r="Q14" s="2">
        <v>21.0625</v>
      </c>
      <c r="R14" s="2">
        <v>48.975000000000001</v>
      </c>
      <c r="S14" s="2">
        <v>24.8</v>
      </c>
      <c r="T14" s="2">
        <v>16.425000000000001</v>
      </c>
      <c r="U14" s="2">
        <v>165.4</v>
      </c>
      <c r="V14" s="2">
        <v>60.674999999999997</v>
      </c>
      <c r="W14" s="2">
        <v>200.65</v>
      </c>
      <c r="X14" s="2">
        <v>83.25</v>
      </c>
      <c r="Y14" s="2">
        <v>43.1</v>
      </c>
      <c r="Z14" s="2">
        <v>36.737499999999997</v>
      </c>
      <c r="AA14" s="2">
        <v>17.399999999999999</v>
      </c>
      <c r="AB14" s="2">
        <v>36.524999999999999</v>
      </c>
      <c r="AC14" s="2">
        <v>17.837499999999999</v>
      </c>
      <c r="AD14" s="2">
        <v>103.25</v>
      </c>
      <c r="AE14" s="2">
        <v>52</v>
      </c>
      <c r="AF14" s="2">
        <v>43.625</v>
      </c>
      <c r="AG14" s="2">
        <v>126.52499999999999</v>
      </c>
      <c r="AH14" s="2">
        <v>41.337499999999999</v>
      </c>
      <c r="AI14" s="2">
        <v>6.9</v>
      </c>
      <c r="AJ14" s="2">
        <v>5.85</v>
      </c>
      <c r="AK14" s="2">
        <v>7.8249999999999993</v>
      </c>
      <c r="AL14" s="2">
        <v>7.9625000000000004</v>
      </c>
      <c r="AM14" s="2">
        <v>12.05</v>
      </c>
      <c r="AN14" s="2">
        <v>8.98</v>
      </c>
      <c r="AO14" s="2">
        <v>16.45</v>
      </c>
      <c r="AP14" s="2">
        <v>15.587500000000002</v>
      </c>
      <c r="AQ14" s="2">
        <v>11.6625</v>
      </c>
      <c r="AR14" s="2">
        <v>28.6875</v>
      </c>
      <c r="AS14" s="2">
        <v>9.125</v>
      </c>
      <c r="AT14" s="2">
        <v>6.8875000000000002</v>
      </c>
      <c r="AU14" s="2">
        <v>14.5625</v>
      </c>
      <c r="AV14" s="2">
        <v>6.6999999999999993</v>
      </c>
      <c r="AW14" s="2">
        <v>17.189999999999998</v>
      </c>
      <c r="AX14" s="2">
        <v>8.2125000000000004</v>
      </c>
      <c r="AY14" s="2">
        <v>28.75</v>
      </c>
      <c r="AZ14" s="2">
        <v>14.7125</v>
      </c>
      <c r="BA14" s="2">
        <v>11.95</v>
      </c>
      <c r="BB14" s="2">
        <v>18.475000000000001</v>
      </c>
      <c r="BC14" s="2">
        <v>13.850000000000001</v>
      </c>
      <c r="BD14" s="2">
        <v>22.81</v>
      </c>
      <c r="BE14" s="2">
        <v>21.825000000000003</v>
      </c>
      <c r="BF14" s="2">
        <v>9.3000000000000007</v>
      </c>
      <c r="BG14" s="2">
        <v>13.5</v>
      </c>
      <c r="BH14" s="2">
        <v>132.5</v>
      </c>
      <c r="BI14" s="2">
        <v>6.05</v>
      </c>
      <c r="BJ14" s="2">
        <v>4.3</v>
      </c>
      <c r="BK14" s="2"/>
      <c r="BL14" s="2"/>
      <c r="BM14" s="2">
        <v>8.3000000000000007</v>
      </c>
      <c r="BN14" s="2">
        <v>8.7799999999999994</v>
      </c>
      <c r="BO14" s="2">
        <v>16.05</v>
      </c>
      <c r="BP14" s="2">
        <v>11.55</v>
      </c>
      <c r="BQ14" s="2">
        <v>28.15</v>
      </c>
      <c r="BR14" s="2">
        <v>6.9</v>
      </c>
      <c r="BS14" s="2">
        <v>5.4</v>
      </c>
      <c r="BT14" s="2">
        <v>14.59</v>
      </c>
      <c r="BU14" s="2">
        <v>7.37</v>
      </c>
      <c r="BV14" s="2">
        <v>15.475</v>
      </c>
      <c r="BW14" s="2">
        <v>8.7875000000000014</v>
      </c>
      <c r="BX14" s="2">
        <v>18.799999999999997</v>
      </c>
      <c r="BY14" s="2">
        <v>10.225000000000001</v>
      </c>
      <c r="BZ14" s="2">
        <v>34.5</v>
      </c>
      <c r="CA14" s="2">
        <v>25.75</v>
      </c>
      <c r="CB14" s="2">
        <v>13.862500000000001</v>
      </c>
      <c r="CC14" s="2">
        <v>12.9025</v>
      </c>
      <c r="CD14" s="2">
        <v>12.8225</v>
      </c>
      <c r="CE14" s="2">
        <v>9.23</v>
      </c>
      <c r="CF14" s="2"/>
      <c r="CG14" s="2"/>
    </row>
    <row r="15" spans="1:86" s="8" customFormat="1" ht="15.6" x14ac:dyDescent="0.3">
      <c r="A15" s="1" t="s">
        <v>141</v>
      </c>
      <c r="B15" s="2">
        <v>243.3</v>
      </c>
      <c r="C15" s="2">
        <v>261.2</v>
      </c>
      <c r="D15" s="2">
        <v>155.6</v>
      </c>
      <c r="E15" s="2">
        <v>139.35</v>
      </c>
      <c r="F15" s="2">
        <v>89.55</v>
      </c>
      <c r="G15" s="2">
        <v>21.9</v>
      </c>
      <c r="H15" s="2">
        <v>60.95</v>
      </c>
      <c r="I15" s="2">
        <v>49.2</v>
      </c>
      <c r="J15" s="2">
        <v>83.6</v>
      </c>
      <c r="K15" s="2">
        <v>80.55</v>
      </c>
      <c r="L15" s="2">
        <v>88.85</v>
      </c>
      <c r="M15" s="2">
        <v>20.45</v>
      </c>
      <c r="N15" s="2">
        <v>12.59</v>
      </c>
      <c r="O15" s="2">
        <v>36.65</v>
      </c>
      <c r="P15" s="2">
        <v>28.8</v>
      </c>
      <c r="Q15" s="2">
        <v>20.95</v>
      </c>
      <c r="R15" s="2">
        <v>48.6</v>
      </c>
      <c r="S15" s="2">
        <v>22.4</v>
      </c>
      <c r="T15" s="2">
        <v>15.6</v>
      </c>
      <c r="U15" s="2">
        <v>151.6</v>
      </c>
      <c r="V15" s="2">
        <v>54.3</v>
      </c>
      <c r="W15" s="2">
        <v>200.65</v>
      </c>
      <c r="X15" s="2">
        <v>83.25</v>
      </c>
      <c r="Y15" s="2">
        <v>43.1</v>
      </c>
      <c r="Z15" s="2">
        <v>35.5</v>
      </c>
      <c r="AA15" s="2">
        <v>17.100000000000001</v>
      </c>
      <c r="AB15" s="2">
        <v>36.299999999999997</v>
      </c>
      <c r="AC15" s="2">
        <v>16.899999999999999</v>
      </c>
      <c r="AD15" s="2">
        <v>103.25</v>
      </c>
      <c r="AE15" s="2">
        <v>52</v>
      </c>
      <c r="AF15" s="2">
        <v>39.950000000000003</v>
      </c>
      <c r="AG15" s="2">
        <v>121.5</v>
      </c>
      <c r="AH15" s="2">
        <v>37.549999999999997</v>
      </c>
      <c r="AI15" s="2">
        <v>6.9</v>
      </c>
      <c r="AJ15" s="2">
        <v>5.85</v>
      </c>
      <c r="AK15" s="2">
        <v>7.1</v>
      </c>
      <c r="AL15" s="2">
        <v>5.8</v>
      </c>
      <c r="AM15" s="2">
        <v>9.4</v>
      </c>
      <c r="AN15" s="2">
        <v>7.8</v>
      </c>
      <c r="AO15" s="2">
        <v>10</v>
      </c>
      <c r="AP15" s="2">
        <v>14.05</v>
      </c>
      <c r="AQ15" s="2">
        <v>11.55</v>
      </c>
      <c r="AR15" s="2">
        <v>26.4</v>
      </c>
      <c r="AS15" s="2">
        <v>8.6</v>
      </c>
      <c r="AT15" s="2">
        <v>6.4</v>
      </c>
      <c r="AU15" s="2">
        <v>14.45</v>
      </c>
      <c r="AV15" s="2">
        <v>6</v>
      </c>
      <c r="AW15" s="2">
        <v>16.55</v>
      </c>
      <c r="AX15" s="2">
        <v>7.4</v>
      </c>
      <c r="AY15" s="2">
        <v>27.8</v>
      </c>
      <c r="AZ15" s="2">
        <v>13.4</v>
      </c>
      <c r="BA15" s="2">
        <v>10.7</v>
      </c>
      <c r="BB15" s="2">
        <v>18</v>
      </c>
      <c r="BC15" s="2">
        <v>11.7</v>
      </c>
      <c r="BD15" s="2">
        <v>22.81</v>
      </c>
      <c r="BE15" s="2">
        <v>20.350000000000001</v>
      </c>
      <c r="BF15" s="2">
        <v>8.6999999999999993</v>
      </c>
      <c r="BG15" s="2">
        <v>12.7</v>
      </c>
      <c r="BH15" s="2">
        <v>132.5</v>
      </c>
      <c r="BI15" s="2">
        <v>6.05</v>
      </c>
      <c r="BJ15" s="2">
        <v>4.3</v>
      </c>
      <c r="BK15" s="2"/>
      <c r="BL15" s="2"/>
      <c r="BM15" s="2">
        <v>8.3000000000000007</v>
      </c>
      <c r="BN15" s="2">
        <v>8.7799999999999994</v>
      </c>
      <c r="BO15" s="2">
        <v>14.9</v>
      </c>
      <c r="BP15" s="2">
        <v>10.8</v>
      </c>
      <c r="BQ15" s="2">
        <v>28.15</v>
      </c>
      <c r="BR15" s="2">
        <v>6.9</v>
      </c>
      <c r="BS15" s="2">
        <v>5.4</v>
      </c>
      <c r="BT15" s="2">
        <v>13.55</v>
      </c>
      <c r="BU15" s="2">
        <v>6.45</v>
      </c>
      <c r="BV15" s="2">
        <v>14.45</v>
      </c>
      <c r="BW15" s="2">
        <v>7.83</v>
      </c>
      <c r="BX15" s="2">
        <v>18.649999999999999</v>
      </c>
      <c r="BY15" s="2">
        <v>9.9</v>
      </c>
      <c r="BZ15" s="2">
        <v>33.6</v>
      </c>
      <c r="CA15" s="2">
        <v>23.8</v>
      </c>
      <c r="CB15" s="2">
        <v>11.9</v>
      </c>
      <c r="CC15" s="2">
        <v>11.25</v>
      </c>
      <c r="CD15" s="2">
        <v>11.89</v>
      </c>
      <c r="CE15" s="2">
        <v>8.3000000000000007</v>
      </c>
      <c r="CF15" s="2"/>
      <c r="CG15" s="2"/>
    </row>
    <row r="16" spans="1:86" s="8" customFormat="1" ht="15.6" x14ac:dyDescent="0.3">
      <c r="A16" s="8" t="s">
        <v>142</v>
      </c>
      <c r="B16" s="2">
        <v>269.00099999999998</v>
      </c>
      <c r="C16" s="2">
        <v>305</v>
      </c>
      <c r="D16" s="2">
        <v>157</v>
      </c>
      <c r="E16" s="2">
        <v>141.80000000000001</v>
      </c>
      <c r="F16" s="2">
        <v>92.2</v>
      </c>
      <c r="G16" s="2">
        <v>30.6</v>
      </c>
      <c r="H16" s="2">
        <v>67</v>
      </c>
      <c r="I16" s="2">
        <v>50.35</v>
      </c>
      <c r="J16" s="2">
        <v>84.7</v>
      </c>
      <c r="K16" s="2">
        <v>82</v>
      </c>
      <c r="L16" s="2">
        <v>93</v>
      </c>
      <c r="M16" s="2">
        <v>20.7</v>
      </c>
      <c r="N16" s="2">
        <v>12.9</v>
      </c>
      <c r="O16" s="2">
        <v>44.8</v>
      </c>
      <c r="P16" s="2">
        <v>30.5</v>
      </c>
      <c r="Q16" s="2">
        <v>21.1</v>
      </c>
      <c r="R16" s="2">
        <v>49.1</v>
      </c>
      <c r="S16" s="2">
        <v>25.6</v>
      </c>
      <c r="T16" s="2">
        <v>16.7</v>
      </c>
      <c r="U16" s="2">
        <v>170</v>
      </c>
      <c r="V16" s="2">
        <v>62.8</v>
      </c>
      <c r="W16" s="2">
        <v>200.65</v>
      </c>
      <c r="X16" s="2">
        <v>83.25</v>
      </c>
      <c r="Y16" s="2">
        <v>43.1</v>
      </c>
      <c r="Z16" s="2">
        <v>37.15</v>
      </c>
      <c r="AA16" s="2">
        <v>17.5</v>
      </c>
      <c r="AB16" s="2">
        <v>36.6</v>
      </c>
      <c r="AC16" s="2">
        <v>18.149999999999999</v>
      </c>
      <c r="AD16" s="2">
        <v>103.25</v>
      </c>
      <c r="AE16" s="2">
        <v>52</v>
      </c>
      <c r="AF16" s="2">
        <v>44.85</v>
      </c>
      <c r="AG16" s="2">
        <v>128.19999999999999</v>
      </c>
      <c r="AH16" s="2">
        <v>42.6</v>
      </c>
      <c r="AI16" s="2">
        <v>6.9</v>
      </c>
      <c r="AJ16" s="2">
        <v>5.85</v>
      </c>
      <c r="AK16" s="2">
        <v>8.5</v>
      </c>
      <c r="AL16" s="2">
        <v>8.75</v>
      </c>
      <c r="AM16" s="2">
        <v>14.5</v>
      </c>
      <c r="AN16" s="2">
        <v>10.6</v>
      </c>
      <c r="AO16" s="2">
        <v>17.8</v>
      </c>
      <c r="AP16" s="2">
        <v>16.100000000000001</v>
      </c>
      <c r="AQ16" s="2">
        <v>11.7</v>
      </c>
      <c r="AR16" s="2">
        <v>29.45</v>
      </c>
      <c r="AS16" s="2">
        <v>9.3000000000000007</v>
      </c>
      <c r="AT16" s="2">
        <v>7.05</v>
      </c>
      <c r="AU16" s="2">
        <v>14.6</v>
      </c>
      <c r="AV16" s="2">
        <v>7.1</v>
      </c>
      <c r="AW16" s="2">
        <v>17.399999999999999</v>
      </c>
      <c r="AX16" s="2">
        <v>8.4</v>
      </c>
      <c r="AY16" s="2">
        <v>31.6</v>
      </c>
      <c r="AZ16" s="2">
        <v>16.55</v>
      </c>
      <c r="BA16" s="2">
        <v>12</v>
      </c>
      <c r="BB16" s="2">
        <v>18.55</v>
      </c>
      <c r="BC16" s="2">
        <v>13.9</v>
      </c>
      <c r="BD16" s="2">
        <v>22.81</v>
      </c>
      <c r="BE16" s="2">
        <v>21.85</v>
      </c>
      <c r="BF16" s="2">
        <v>9.9</v>
      </c>
      <c r="BG16" s="2">
        <v>13.6</v>
      </c>
      <c r="BH16" s="2">
        <v>132.5</v>
      </c>
      <c r="BI16" s="2">
        <v>6.05</v>
      </c>
      <c r="BJ16" s="2">
        <v>4.3</v>
      </c>
      <c r="BK16" s="2"/>
      <c r="BL16" s="2"/>
      <c r="BM16" s="2">
        <v>8.3000000000000007</v>
      </c>
      <c r="BN16" s="2">
        <v>8.7799999999999994</v>
      </c>
      <c r="BO16" s="2">
        <v>17.18</v>
      </c>
      <c r="BP16" s="2">
        <v>11.9</v>
      </c>
      <c r="BQ16" s="2">
        <v>28.15</v>
      </c>
      <c r="BR16" s="2">
        <v>6.9</v>
      </c>
      <c r="BS16" s="2">
        <v>5.4</v>
      </c>
      <c r="BT16" s="2">
        <v>14.6</v>
      </c>
      <c r="BU16" s="2">
        <v>8.85</v>
      </c>
      <c r="BV16" s="2">
        <v>15.55</v>
      </c>
      <c r="BW16" s="2">
        <v>9.5</v>
      </c>
      <c r="BX16" s="2">
        <v>18.899999999999999</v>
      </c>
      <c r="BY16" s="2">
        <v>10.4</v>
      </c>
      <c r="BZ16" s="2">
        <v>34.799999999999997</v>
      </c>
      <c r="CA16" s="2">
        <v>26.1</v>
      </c>
      <c r="CB16" s="2">
        <v>14.32</v>
      </c>
      <c r="CC16" s="2">
        <v>13</v>
      </c>
      <c r="CD16" s="2">
        <v>13.34</v>
      </c>
      <c r="CE16" s="2">
        <v>9.85</v>
      </c>
      <c r="CF16" s="2"/>
      <c r="CG16" s="2"/>
    </row>
    <row r="17" spans="1:85" s="8" customFormat="1" ht="15.6" x14ac:dyDescent="0.3">
      <c r="A17" s="8" t="s">
        <v>143</v>
      </c>
      <c r="B17" s="2">
        <v>2</v>
      </c>
      <c r="C17" s="2">
        <v>2</v>
      </c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>
        <v>2</v>
      </c>
      <c r="P17" s="2">
        <v>2</v>
      </c>
      <c r="Q17" s="2">
        <v>2</v>
      </c>
      <c r="R17" s="2">
        <v>2</v>
      </c>
      <c r="S17" s="2">
        <v>2</v>
      </c>
      <c r="T17" s="2">
        <v>2</v>
      </c>
      <c r="U17" s="2">
        <v>2</v>
      </c>
      <c r="V17" s="2">
        <v>2</v>
      </c>
      <c r="W17" s="2">
        <v>1</v>
      </c>
      <c r="X17" s="2">
        <v>1</v>
      </c>
      <c r="Y17" s="2">
        <v>1</v>
      </c>
      <c r="Z17" s="2">
        <v>2</v>
      </c>
      <c r="AA17" s="2">
        <v>2</v>
      </c>
      <c r="AB17" s="2">
        <v>2</v>
      </c>
      <c r="AC17" s="2">
        <v>2</v>
      </c>
      <c r="AD17" s="2">
        <v>1</v>
      </c>
      <c r="AE17" s="2">
        <v>1</v>
      </c>
      <c r="AF17" s="2">
        <v>2</v>
      </c>
      <c r="AG17" s="2">
        <v>2</v>
      </c>
      <c r="AH17" s="2">
        <v>2</v>
      </c>
      <c r="AI17" s="2">
        <v>1</v>
      </c>
      <c r="AJ17" s="2">
        <v>1</v>
      </c>
      <c r="AK17" s="2">
        <v>4</v>
      </c>
      <c r="AL17" s="2">
        <v>4</v>
      </c>
      <c r="AM17" s="2">
        <v>9</v>
      </c>
      <c r="AN17" s="2">
        <v>9</v>
      </c>
      <c r="AO17" s="2">
        <v>9</v>
      </c>
      <c r="AP17" s="2">
        <v>2</v>
      </c>
      <c r="AQ17" s="2">
        <v>2</v>
      </c>
      <c r="AR17" s="2">
        <v>2</v>
      </c>
      <c r="AS17" s="2">
        <v>2</v>
      </c>
      <c r="AT17" s="2">
        <v>2</v>
      </c>
      <c r="AU17" s="2">
        <v>2</v>
      </c>
      <c r="AV17" s="2">
        <v>3</v>
      </c>
      <c r="AW17" s="2">
        <v>3</v>
      </c>
      <c r="AX17" s="2">
        <v>4</v>
      </c>
      <c r="AY17" s="2">
        <v>5</v>
      </c>
      <c r="AZ17" s="2">
        <v>4</v>
      </c>
      <c r="BA17" s="2">
        <v>5</v>
      </c>
      <c r="BB17" s="2">
        <v>3</v>
      </c>
      <c r="BC17" s="2">
        <v>3</v>
      </c>
      <c r="BD17" s="2">
        <v>1</v>
      </c>
      <c r="BE17" s="2">
        <v>3</v>
      </c>
      <c r="BF17" s="2">
        <v>5</v>
      </c>
      <c r="BG17" s="2">
        <v>5</v>
      </c>
      <c r="BH17" s="2">
        <v>1</v>
      </c>
      <c r="BI17" s="2">
        <v>1</v>
      </c>
      <c r="BJ17" s="2">
        <v>1</v>
      </c>
      <c r="BK17" s="2"/>
      <c r="BL17" s="2"/>
      <c r="BM17" s="2">
        <v>1</v>
      </c>
      <c r="BN17" s="2">
        <v>1</v>
      </c>
      <c r="BO17" s="2">
        <v>5</v>
      </c>
      <c r="BP17" s="2">
        <v>5</v>
      </c>
      <c r="BQ17" s="2">
        <v>1</v>
      </c>
      <c r="BR17" s="2">
        <v>1</v>
      </c>
      <c r="BS17" s="2">
        <v>1</v>
      </c>
      <c r="BT17" s="2">
        <v>5</v>
      </c>
      <c r="BU17" s="2">
        <v>6</v>
      </c>
      <c r="BV17" s="2">
        <v>4</v>
      </c>
      <c r="BW17" s="2">
        <v>4</v>
      </c>
      <c r="BX17" s="2">
        <v>3</v>
      </c>
      <c r="BY17" s="2">
        <v>3</v>
      </c>
      <c r="BZ17" s="2">
        <v>5</v>
      </c>
      <c r="CA17" s="2">
        <v>6</v>
      </c>
      <c r="CB17" s="2">
        <v>6</v>
      </c>
      <c r="CC17" s="2">
        <v>8</v>
      </c>
      <c r="CD17" s="2">
        <v>4</v>
      </c>
      <c r="CE17" s="2">
        <v>5</v>
      </c>
      <c r="CF17" s="2"/>
      <c r="CG17" s="2"/>
    </row>
    <row r="18" spans="1:85" s="8" customFormat="1" ht="15.6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8" customFormat="1" ht="16.2" x14ac:dyDescent="0.35">
      <c r="A19" s="63" t="s">
        <v>1063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8" customFormat="1" ht="15.6" x14ac:dyDescent="0.3">
      <c r="A20" s="1" t="s">
        <v>1046</v>
      </c>
      <c r="B20" s="2">
        <v>243.3</v>
      </c>
      <c r="C20" s="2">
        <v>261.2</v>
      </c>
      <c r="D20" s="2">
        <v>155.6</v>
      </c>
      <c r="E20" s="2">
        <v>139.35</v>
      </c>
      <c r="F20" s="2">
        <v>89.55</v>
      </c>
      <c r="G20" s="2">
        <v>26.44</v>
      </c>
      <c r="H20" s="2">
        <v>60.95</v>
      </c>
      <c r="I20" s="2">
        <v>49.2</v>
      </c>
      <c r="J20" s="2">
        <v>83.6</v>
      </c>
      <c r="K20" s="2">
        <v>80.7</v>
      </c>
      <c r="L20" s="2">
        <v>88.85</v>
      </c>
      <c r="M20" s="2">
        <v>20.7</v>
      </c>
      <c r="N20" s="2">
        <v>12.59</v>
      </c>
      <c r="O20" s="2">
        <v>36.65</v>
      </c>
      <c r="P20" s="2">
        <v>28.8</v>
      </c>
      <c r="Q20" s="2">
        <v>20.95</v>
      </c>
      <c r="R20" s="2">
        <v>48.6</v>
      </c>
      <c r="S20" s="2">
        <v>22.4</v>
      </c>
      <c r="T20" s="2">
        <v>16.23</v>
      </c>
      <c r="U20" s="2">
        <v>151.6</v>
      </c>
      <c r="V20" s="2">
        <v>54.3</v>
      </c>
      <c r="W20" s="2">
        <v>189.41500000000002</v>
      </c>
      <c r="X20" s="2">
        <v>77.474999999999994</v>
      </c>
      <c r="Y20" s="2">
        <v>41.225000000000001</v>
      </c>
      <c r="Z20" s="2">
        <v>35.5</v>
      </c>
      <c r="AA20" s="2">
        <v>17.100000000000001</v>
      </c>
      <c r="AB20" s="2">
        <v>36.299999999999997</v>
      </c>
      <c r="AC20" s="2">
        <v>16.899999999999999</v>
      </c>
      <c r="AD20" s="2">
        <v>98.65</v>
      </c>
      <c r="AE20" s="2">
        <v>46.924999999999997</v>
      </c>
      <c r="AF20" s="2">
        <v>39.950000000000003</v>
      </c>
      <c r="AG20" s="2">
        <v>121.5</v>
      </c>
      <c r="AH20" s="2">
        <v>40.075000000000003</v>
      </c>
      <c r="AI20" s="2">
        <v>6.8000000000000007</v>
      </c>
      <c r="AJ20" s="2">
        <v>4.9749999999999996</v>
      </c>
      <c r="AK20" s="2">
        <v>7.4749999999999996</v>
      </c>
      <c r="AL20" s="2">
        <v>7.3000000000000007</v>
      </c>
      <c r="AM20" s="2">
        <v>11.1</v>
      </c>
      <c r="AN20" s="2">
        <v>8.6999999999999993</v>
      </c>
      <c r="AO20" s="2">
        <v>15.05</v>
      </c>
      <c r="AP20" s="2">
        <v>14.05</v>
      </c>
      <c r="AQ20" s="2">
        <v>11.55</v>
      </c>
      <c r="AR20" s="2">
        <v>26.4</v>
      </c>
      <c r="AS20" s="2">
        <v>8.8000000000000007</v>
      </c>
      <c r="AT20" s="2">
        <v>6.4</v>
      </c>
      <c r="AU20" s="2">
        <v>14.45</v>
      </c>
      <c r="AV20" s="2">
        <v>6.1999999999999993</v>
      </c>
      <c r="AW20" s="2">
        <v>16.765000000000001</v>
      </c>
      <c r="AX20" s="2">
        <v>7.95</v>
      </c>
      <c r="AY20" s="2">
        <v>28.475000000000001</v>
      </c>
      <c r="AZ20" s="2">
        <v>13.9</v>
      </c>
      <c r="BA20" s="2">
        <v>11.475</v>
      </c>
      <c r="BB20" s="2">
        <v>18.2</v>
      </c>
      <c r="BC20" s="2">
        <v>13</v>
      </c>
      <c r="BD20" s="2">
        <v>22.305</v>
      </c>
      <c r="BE20" s="2">
        <v>21.075000000000003</v>
      </c>
      <c r="BF20" s="2">
        <v>9.3000000000000007</v>
      </c>
      <c r="BG20" s="2">
        <v>12.940000000000001</v>
      </c>
      <c r="BH20" s="2">
        <v>125.1</v>
      </c>
      <c r="BI20" s="2">
        <v>6.05</v>
      </c>
      <c r="BJ20" s="2">
        <v>4.3</v>
      </c>
      <c r="BK20" s="2"/>
      <c r="BL20" s="2"/>
      <c r="BM20" s="2">
        <v>8.3000000000000007</v>
      </c>
      <c r="BN20" s="2">
        <v>8.7799999999999994</v>
      </c>
      <c r="BO20" s="2">
        <v>14.995000000000001</v>
      </c>
      <c r="BP20" s="2">
        <v>10.9</v>
      </c>
      <c r="BQ20" s="2">
        <v>26.6</v>
      </c>
      <c r="BR20" s="2">
        <v>6.9</v>
      </c>
      <c r="BS20" s="2">
        <v>5.4</v>
      </c>
      <c r="BT20" s="2">
        <v>13.7</v>
      </c>
      <c r="BU20" s="2">
        <v>7.15</v>
      </c>
      <c r="BV20" s="2">
        <v>15.22</v>
      </c>
      <c r="BW20" s="2">
        <v>7.95</v>
      </c>
      <c r="BX20" s="2">
        <v>18.674999999999997</v>
      </c>
      <c r="BY20" s="2">
        <v>9.9750000000000014</v>
      </c>
      <c r="BZ20" s="2">
        <v>34.094999999999999</v>
      </c>
      <c r="CA20" s="2">
        <v>25.2</v>
      </c>
      <c r="CB20" s="2">
        <v>13.7</v>
      </c>
      <c r="CC20" s="2">
        <v>12.4</v>
      </c>
      <c r="CD20" s="2">
        <v>12.2</v>
      </c>
      <c r="CE20" s="2">
        <v>8.879999999999999</v>
      </c>
      <c r="CF20" s="2">
        <v>5.65</v>
      </c>
      <c r="CG20" s="2">
        <v>4.7</v>
      </c>
    </row>
    <row r="21" spans="1:85" s="8" customFormat="1" ht="15.6" x14ac:dyDescent="0.3">
      <c r="A21" s="8" t="s">
        <v>1047</v>
      </c>
      <c r="B21" s="2">
        <v>238.35000000000002</v>
      </c>
      <c r="C21" s="2">
        <v>260.39</v>
      </c>
      <c r="D21" s="2">
        <v>144.125</v>
      </c>
      <c r="E21" s="2">
        <v>129.9</v>
      </c>
      <c r="F21" s="2">
        <v>87.615000000000009</v>
      </c>
      <c r="G21" s="2">
        <v>22.353999999999999</v>
      </c>
      <c r="H21" s="2">
        <v>56.45</v>
      </c>
      <c r="I21" s="2">
        <v>48.57</v>
      </c>
      <c r="J21" s="2">
        <v>76.804999999999993</v>
      </c>
      <c r="K21" s="2">
        <v>80.564999999999998</v>
      </c>
      <c r="L21" s="2">
        <v>85.834999999999994</v>
      </c>
      <c r="M21" s="2">
        <v>20.474999999999998</v>
      </c>
      <c r="N21" s="2">
        <v>11.654</v>
      </c>
      <c r="O21" s="2">
        <v>36.245000000000005</v>
      </c>
      <c r="P21" s="2">
        <v>28.17</v>
      </c>
      <c r="Q21" s="2">
        <v>20.004999999999999</v>
      </c>
      <c r="R21" s="2">
        <v>44.64</v>
      </c>
      <c r="S21" s="2">
        <v>21.931999999999999</v>
      </c>
      <c r="T21" s="2">
        <v>15.663</v>
      </c>
      <c r="U21" s="2">
        <v>149.17000000000002</v>
      </c>
      <c r="V21" s="2">
        <v>51.285000000000004</v>
      </c>
      <c r="W21" s="2">
        <v>179.30350000000001</v>
      </c>
      <c r="X21" s="2">
        <v>72.277500000000003</v>
      </c>
      <c r="Y21" s="2">
        <v>39.537500000000001</v>
      </c>
      <c r="Z21" s="2">
        <v>30.82</v>
      </c>
      <c r="AA21" s="2">
        <v>15.39</v>
      </c>
      <c r="AB21" s="2">
        <v>31.439999999999998</v>
      </c>
      <c r="AC21" s="2">
        <v>15.91</v>
      </c>
      <c r="AD21" s="2">
        <v>94.509999999999991</v>
      </c>
      <c r="AE21" s="2">
        <v>42.357500000000002</v>
      </c>
      <c r="AF21" s="2">
        <v>36.755000000000003</v>
      </c>
      <c r="AG21" s="2">
        <v>110.97</v>
      </c>
      <c r="AH21" s="2">
        <v>37.802499999999995</v>
      </c>
      <c r="AI21" s="2">
        <v>6.71</v>
      </c>
      <c r="AJ21" s="2">
        <v>4.1875</v>
      </c>
      <c r="AK21" s="2">
        <v>7.1374999999999993</v>
      </c>
      <c r="AL21" s="2">
        <v>5.9649999999999999</v>
      </c>
      <c r="AM21" s="2">
        <v>9.82</v>
      </c>
      <c r="AN21" s="2">
        <v>7.84</v>
      </c>
      <c r="AO21" s="2">
        <v>11.82</v>
      </c>
      <c r="AP21" s="2">
        <v>12.834999999999999</v>
      </c>
      <c r="AQ21" s="2">
        <v>9.5250000000000004</v>
      </c>
      <c r="AR21" s="2">
        <v>26.22</v>
      </c>
      <c r="AS21" s="2">
        <v>8.6199999999999992</v>
      </c>
      <c r="AT21" s="2">
        <v>6.3549999999999995</v>
      </c>
      <c r="AU21" s="2">
        <v>13.190000000000001</v>
      </c>
      <c r="AV21" s="2">
        <v>6.0149999999999997</v>
      </c>
      <c r="AW21" s="2">
        <v>15.275</v>
      </c>
      <c r="AX21" s="2">
        <v>7.42</v>
      </c>
      <c r="AY21" s="2">
        <v>27.3125</v>
      </c>
      <c r="AZ21" s="2">
        <v>13.44</v>
      </c>
      <c r="BA21" s="2">
        <v>10.2125</v>
      </c>
      <c r="BB21" s="2">
        <v>17.405000000000001</v>
      </c>
      <c r="BC21" s="2">
        <v>11.774999999999999</v>
      </c>
      <c r="BD21" s="2">
        <v>21.8505</v>
      </c>
      <c r="BE21" s="2">
        <v>19.797499999999999</v>
      </c>
      <c r="BF21" s="2">
        <v>8.6999999999999993</v>
      </c>
      <c r="BG21" s="2">
        <v>12.25</v>
      </c>
      <c r="BH21" s="2">
        <v>118.44</v>
      </c>
      <c r="BI21" s="2">
        <v>6.05</v>
      </c>
      <c r="BJ21" s="2">
        <v>4.3</v>
      </c>
      <c r="BK21" s="2"/>
      <c r="BL21" s="2"/>
      <c r="BM21" s="2">
        <v>8.3000000000000007</v>
      </c>
      <c r="BN21" s="2">
        <v>8.7799999999999994</v>
      </c>
      <c r="BO21" s="2">
        <v>13.8125</v>
      </c>
      <c r="BP21" s="2">
        <v>10.387499999999999</v>
      </c>
      <c r="BQ21" s="2">
        <v>25.205000000000002</v>
      </c>
      <c r="BR21" s="2">
        <v>6.9</v>
      </c>
      <c r="BS21" s="2">
        <v>5.4</v>
      </c>
      <c r="BT21" s="2">
        <v>12.6875</v>
      </c>
      <c r="BU21" s="2">
        <v>6.2050000000000001</v>
      </c>
      <c r="BV21" s="2">
        <v>13.09</v>
      </c>
      <c r="BW21" s="2">
        <v>6.9660000000000002</v>
      </c>
      <c r="BX21" s="2">
        <v>17.375</v>
      </c>
      <c r="BY21" s="2">
        <v>9.6449999999999996</v>
      </c>
      <c r="BZ21" s="2">
        <v>30.5625</v>
      </c>
      <c r="CA21" s="2">
        <v>22.995000000000001</v>
      </c>
      <c r="CB21" s="2">
        <v>12.020000000000001</v>
      </c>
      <c r="CC21" s="2">
        <v>11.1</v>
      </c>
      <c r="CD21" s="2">
        <v>11.018000000000001</v>
      </c>
      <c r="CE21" s="2">
        <v>8.3000000000000007</v>
      </c>
      <c r="CF21" s="2">
        <v>5.65</v>
      </c>
      <c r="CG21" s="2">
        <v>4.7</v>
      </c>
    </row>
    <row r="22" spans="1:85" s="8" customFormat="1" ht="15.6" x14ac:dyDescent="0.3">
      <c r="A22" s="8" t="s">
        <v>1048</v>
      </c>
      <c r="B22" s="2">
        <v>266.43089999999995</v>
      </c>
      <c r="C22" s="2">
        <v>300.62</v>
      </c>
      <c r="D22" s="2">
        <v>156.85999999999999</v>
      </c>
      <c r="E22" s="2">
        <v>141.55500000000001</v>
      </c>
      <c r="F22" s="2">
        <v>91.935000000000002</v>
      </c>
      <c r="G22" s="2">
        <v>30.184000000000001</v>
      </c>
      <c r="H22" s="2">
        <v>66.394999999999996</v>
      </c>
      <c r="I22" s="2">
        <v>50.234999999999999</v>
      </c>
      <c r="J22" s="2">
        <v>84.59</v>
      </c>
      <c r="K22" s="2">
        <v>81.87</v>
      </c>
      <c r="L22" s="2">
        <v>92.584999999999994</v>
      </c>
      <c r="M22" s="2">
        <v>20.79</v>
      </c>
      <c r="N22" s="2">
        <v>12.869</v>
      </c>
      <c r="O22" s="2">
        <v>43.984999999999999</v>
      </c>
      <c r="P22" s="2">
        <v>30.33</v>
      </c>
      <c r="Q22" s="2">
        <v>21.085000000000001</v>
      </c>
      <c r="R22" s="2">
        <v>49.050000000000004</v>
      </c>
      <c r="S22" s="2">
        <v>25.28</v>
      </c>
      <c r="T22" s="2">
        <v>16.652999999999999</v>
      </c>
      <c r="U22" s="2">
        <v>168.16</v>
      </c>
      <c r="V22" s="2">
        <v>61.949999999999996</v>
      </c>
      <c r="W22" s="2">
        <v>199.5265</v>
      </c>
      <c r="X22" s="2">
        <v>82.672499999999999</v>
      </c>
      <c r="Y22" s="2">
        <v>42.912500000000001</v>
      </c>
      <c r="Z22" s="2">
        <v>36.984999999999999</v>
      </c>
      <c r="AA22" s="2">
        <v>17.46</v>
      </c>
      <c r="AB22" s="2">
        <v>36.57</v>
      </c>
      <c r="AC22" s="2">
        <v>18.024999999999999</v>
      </c>
      <c r="AD22" s="2">
        <v>102.78999999999999</v>
      </c>
      <c r="AE22" s="2">
        <v>51.4925</v>
      </c>
      <c r="AF22" s="2">
        <v>44.36</v>
      </c>
      <c r="AG22" s="2">
        <v>127.52999999999999</v>
      </c>
      <c r="AH22" s="2">
        <v>42.347500000000004</v>
      </c>
      <c r="AI22" s="2">
        <v>6.8900000000000006</v>
      </c>
      <c r="AJ22" s="2">
        <v>5.7624999999999993</v>
      </c>
      <c r="AK22" s="2">
        <v>8.3650000000000002</v>
      </c>
      <c r="AL22" s="2">
        <v>8.5924999999999994</v>
      </c>
      <c r="AM22" s="2">
        <v>13.54</v>
      </c>
      <c r="AN22" s="2">
        <v>10.02</v>
      </c>
      <c r="AO22" s="2">
        <v>17.78</v>
      </c>
      <c r="AP22" s="2">
        <v>15.895000000000001</v>
      </c>
      <c r="AQ22" s="2">
        <v>11.684999999999999</v>
      </c>
      <c r="AR22" s="2">
        <v>29.145</v>
      </c>
      <c r="AS22" s="2">
        <v>9.25</v>
      </c>
      <c r="AT22" s="2">
        <v>6.9849999999999994</v>
      </c>
      <c r="AU22" s="2">
        <v>14.584999999999999</v>
      </c>
      <c r="AV22" s="2">
        <v>6.9799999999999995</v>
      </c>
      <c r="AW22" s="2">
        <v>17.337</v>
      </c>
      <c r="AX22" s="2">
        <v>8.35</v>
      </c>
      <c r="AY22" s="2">
        <v>30.887500000000003</v>
      </c>
      <c r="AZ22" s="2">
        <v>16.059999999999999</v>
      </c>
      <c r="BA22" s="2">
        <v>11.987500000000001</v>
      </c>
      <c r="BB22" s="2">
        <v>18.5275</v>
      </c>
      <c r="BC22" s="2">
        <v>13.885</v>
      </c>
      <c r="BD22" s="2">
        <v>22.759499999999999</v>
      </c>
      <c r="BE22" s="2">
        <v>21.842500000000001</v>
      </c>
      <c r="BF22" s="2">
        <v>9.7624999999999993</v>
      </c>
      <c r="BG22" s="2">
        <v>13.574999999999999</v>
      </c>
      <c r="BH22" s="2">
        <v>131.76</v>
      </c>
      <c r="BI22" s="2">
        <v>6.05</v>
      </c>
      <c r="BJ22" s="2">
        <v>4.3</v>
      </c>
      <c r="BK22" s="2"/>
      <c r="BL22" s="2"/>
      <c r="BM22" s="2">
        <v>8.3000000000000007</v>
      </c>
      <c r="BN22" s="2">
        <v>8.7799999999999994</v>
      </c>
      <c r="BO22" s="2">
        <v>16.897500000000001</v>
      </c>
      <c r="BP22" s="2">
        <v>11.8125</v>
      </c>
      <c r="BQ22" s="2">
        <v>27.994999999999997</v>
      </c>
      <c r="BR22" s="2">
        <v>6.9</v>
      </c>
      <c r="BS22" s="2">
        <v>5.4</v>
      </c>
      <c r="BT22" s="2">
        <v>14.5975</v>
      </c>
      <c r="BU22" s="2">
        <v>8.4149999999999991</v>
      </c>
      <c r="BV22" s="2">
        <v>15.530000000000001</v>
      </c>
      <c r="BW22" s="2">
        <v>9.31</v>
      </c>
      <c r="BX22" s="2">
        <v>18.869999999999997</v>
      </c>
      <c r="BY22" s="2">
        <v>10.3475</v>
      </c>
      <c r="BZ22" s="2">
        <v>34.724999999999994</v>
      </c>
      <c r="CA22" s="2">
        <v>26.04</v>
      </c>
      <c r="CB22" s="2">
        <v>14.194000000000001</v>
      </c>
      <c r="CC22" s="2">
        <v>13</v>
      </c>
      <c r="CD22" s="2">
        <v>13.202</v>
      </c>
      <c r="CE22" s="2">
        <v>9.6950000000000003</v>
      </c>
      <c r="CF22" s="2">
        <v>5.65</v>
      </c>
      <c r="CG22" s="2">
        <v>4.7</v>
      </c>
    </row>
    <row r="23" spans="1:85" s="8" customFormat="1" ht="15.6" x14ac:dyDescent="0.3">
      <c r="A23" s="1" t="s">
        <v>141</v>
      </c>
      <c r="B23" s="2">
        <v>237.8</v>
      </c>
      <c r="C23" s="2">
        <v>260.3</v>
      </c>
      <c r="D23" s="2">
        <v>142.85</v>
      </c>
      <c r="E23" s="2">
        <v>128.85</v>
      </c>
      <c r="F23" s="2">
        <v>87.4</v>
      </c>
      <c r="G23" s="2">
        <v>21.9</v>
      </c>
      <c r="H23" s="2">
        <v>55.95</v>
      </c>
      <c r="I23" s="2">
        <v>48.5</v>
      </c>
      <c r="J23" s="2">
        <v>76.05</v>
      </c>
      <c r="K23" s="2">
        <v>80.55</v>
      </c>
      <c r="L23" s="2">
        <v>85.5</v>
      </c>
      <c r="M23" s="2">
        <v>20.45</v>
      </c>
      <c r="N23" s="2">
        <v>11.55</v>
      </c>
      <c r="O23" s="2">
        <v>36.200000000000003</v>
      </c>
      <c r="P23" s="2">
        <v>28.1</v>
      </c>
      <c r="Q23" s="2">
        <v>19.899999999999999</v>
      </c>
      <c r="R23" s="2">
        <v>44.2</v>
      </c>
      <c r="S23" s="2">
        <v>21.88</v>
      </c>
      <c r="T23" s="2">
        <v>15.6</v>
      </c>
      <c r="U23" s="2">
        <v>148.9</v>
      </c>
      <c r="V23" s="2">
        <v>50.95</v>
      </c>
      <c r="W23" s="2">
        <v>178.18</v>
      </c>
      <c r="X23" s="2">
        <v>71.7</v>
      </c>
      <c r="Y23" s="2">
        <v>39.35</v>
      </c>
      <c r="Z23" s="2">
        <v>30.3</v>
      </c>
      <c r="AA23" s="2">
        <v>15.2</v>
      </c>
      <c r="AB23" s="2">
        <v>30.9</v>
      </c>
      <c r="AC23" s="2">
        <v>15.8</v>
      </c>
      <c r="AD23" s="2">
        <v>94.05</v>
      </c>
      <c r="AE23" s="2">
        <v>41.85</v>
      </c>
      <c r="AF23" s="2">
        <v>36.4</v>
      </c>
      <c r="AG23" s="2">
        <v>109.8</v>
      </c>
      <c r="AH23" s="2">
        <v>37.549999999999997</v>
      </c>
      <c r="AI23" s="2">
        <v>6.7</v>
      </c>
      <c r="AJ23" s="2">
        <v>4.0999999999999996</v>
      </c>
      <c r="AK23" s="2">
        <v>7.1</v>
      </c>
      <c r="AL23" s="2">
        <v>5.8</v>
      </c>
      <c r="AM23" s="2">
        <v>9.4</v>
      </c>
      <c r="AN23" s="2">
        <v>7.8</v>
      </c>
      <c r="AO23" s="2">
        <v>10</v>
      </c>
      <c r="AP23" s="2">
        <v>12.7</v>
      </c>
      <c r="AQ23" s="2">
        <v>9.3000000000000007</v>
      </c>
      <c r="AR23" s="2">
        <v>26.2</v>
      </c>
      <c r="AS23" s="2">
        <v>8.6</v>
      </c>
      <c r="AT23" s="2">
        <v>6.35</v>
      </c>
      <c r="AU23" s="2">
        <v>13.05</v>
      </c>
      <c r="AV23" s="2">
        <v>6</v>
      </c>
      <c r="AW23" s="2">
        <v>15.05</v>
      </c>
      <c r="AX23" s="2">
        <v>7.4</v>
      </c>
      <c r="AY23" s="2">
        <v>27.15</v>
      </c>
      <c r="AZ23" s="2">
        <v>13.4</v>
      </c>
      <c r="BA23" s="2">
        <v>10.050000000000001</v>
      </c>
      <c r="BB23" s="2">
        <v>17.3</v>
      </c>
      <c r="BC23" s="2">
        <v>11.7</v>
      </c>
      <c r="BD23" s="2">
        <v>21.8</v>
      </c>
      <c r="BE23" s="2">
        <v>19.7</v>
      </c>
      <c r="BF23" s="2">
        <v>8.6999999999999993</v>
      </c>
      <c r="BG23" s="2">
        <v>12.1</v>
      </c>
      <c r="BH23" s="2">
        <v>117.7</v>
      </c>
      <c r="BI23" s="2">
        <v>6.05</v>
      </c>
      <c r="BJ23" s="2">
        <v>4.3</v>
      </c>
      <c r="BK23" s="2"/>
      <c r="BL23" s="2"/>
      <c r="BM23" s="2">
        <v>8.3000000000000007</v>
      </c>
      <c r="BN23" s="2">
        <v>8.7799999999999994</v>
      </c>
      <c r="BO23" s="2">
        <v>13.45</v>
      </c>
      <c r="BP23" s="2">
        <v>10.25</v>
      </c>
      <c r="BQ23" s="2">
        <v>25.05</v>
      </c>
      <c r="BR23" s="2">
        <v>6.9</v>
      </c>
      <c r="BS23" s="2">
        <v>5.4</v>
      </c>
      <c r="BT23" s="2">
        <v>12.4</v>
      </c>
      <c r="BU23" s="2">
        <v>6.1</v>
      </c>
      <c r="BV23" s="2">
        <v>12.75</v>
      </c>
      <c r="BW23" s="2">
        <v>6.75</v>
      </c>
      <c r="BX23" s="2">
        <v>17.149999999999999</v>
      </c>
      <c r="BY23" s="2">
        <v>9.6</v>
      </c>
      <c r="BZ23" s="2">
        <v>29.55</v>
      </c>
      <c r="CA23" s="2">
        <v>22.65</v>
      </c>
      <c r="CB23" s="2">
        <v>11.9</v>
      </c>
      <c r="CC23" s="2">
        <v>11</v>
      </c>
      <c r="CD23" s="2">
        <v>10.8</v>
      </c>
      <c r="CE23" s="2">
        <v>8.3000000000000007</v>
      </c>
      <c r="CF23" s="2">
        <v>5.65</v>
      </c>
      <c r="CG23" s="2">
        <v>4.7</v>
      </c>
    </row>
    <row r="24" spans="1:85" s="8" customFormat="1" ht="15.6" x14ac:dyDescent="0.3">
      <c r="A24" s="8" t="s">
        <v>142</v>
      </c>
      <c r="B24" s="2">
        <v>269.00099999999998</v>
      </c>
      <c r="C24" s="2">
        <v>305</v>
      </c>
      <c r="D24" s="2">
        <v>157</v>
      </c>
      <c r="E24" s="2">
        <v>141.80000000000001</v>
      </c>
      <c r="F24" s="2">
        <v>92.2</v>
      </c>
      <c r="G24" s="2">
        <v>30.6</v>
      </c>
      <c r="H24" s="2">
        <v>67</v>
      </c>
      <c r="I24" s="2">
        <v>50.35</v>
      </c>
      <c r="J24" s="2">
        <v>84.7</v>
      </c>
      <c r="K24" s="2">
        <v>82</v>
      </c>
      <c r="L24" s="2">
        <v>93</v>
      </c>
      <c r="M24" s="2">
        <v>20.8</v>
      </c>
      <c r="N24" s="2">
        <v>12.9</v>
      </c>
      <c r="O24" s="2">
        <v>44.8</v>
      </c>
      <c r="P24" s="2">
        <v>30.5</v>
      </c>
      <c r="Q24" s="2">
        <v>21.1</v>
      </c>
      <c r="R24" s="2">
        <v>49.1</v>
      </c>
      <c r="S24" s="2">
        <v>25.6</v>
      </c>
      <c r="T24" s="2">
        <v>16.7</v>
      </c>
      <c r="U24" s="2">
        <v>170</v>
      </c>
      <c r="V24" s="2">
        <v>62.8</v>
      </c>
      <c r="W24" s="2">
        <v>200.65</v>
      </c>
      <c r="X24" s="2">
        <v>83.25</v>
      </c>
      <c r="Y24" s="2">
        <v>43.1</v>
      </c>
      <c r="Z24" s="2">
        <v>37.15</v>
      </c>
      <c r="AA24" s="2">
        <v>17.5</v>
      </c>
      <c r="AB24" s="2">
        <v>36.6</v>
      </c>
      <c r="AC24" s="2">
        <v>18.149999999999999</v>
      </c>
      <c r="AD24" s="2">
        <v>103.25</v>
      </c>
      <c r="AE24" s="2">
        <v>52</v>
      </c>
      <c r="AF24" s="2">
        <v>44.85</v>
      </c>
      <c r="AG24" s="2">
        <v>128.19999999999999</v>
      </c>
      <c r="AH24" s="2">
        <v>42.6</v>
      </c>
      <c r="AI24" s="2">
        <v>6.9</v>
      </c>
      <c r="AJ24" s="2">
        <v>5.85</v>
      </c>
      <c r="AK24" s="2">
        <v>8.5</v>
      </c>
      <c r="AL24" s="2">
        <v>8.75</v>
      </c>
      <c r="AM24" s="2">
        <v>14.5</v>
      </c>
      <c r="AN24" s="2">
        <v>10.6</v>
      </c>
      <c r="AO24" s="2">
        <v>17.8</v>
      </c>
      <c r="AP24" s="2">
        <v>16.100000000000001</v>
      </c>
      <c r="AQ24" s="2">
        <v>11.7</v>
      </c>
      <c r="AR24" s="2">
        <v>29.45</v>
      </c>
      <c r="AS24" s="2">
        <v>9.3000000000000007</v>
      </c>
      <c r="AT24" s="2">
        <v>7.05</v>
      </c>
      <c r="AU24" s="2">
        <v>14.6</v>
      </c>
      <c r="AV24" s="2">
        <v>7.1</v>
      </c>
      <c r="AW24" s="2">
        <v>17.399999999999999</v>
      </c>
      <c r="AX24" s="2">
        <v>8.4</v>
      </c>
      <c r="AY24" s="2">
        <v>31.6</v>
      </c>
      <c r="AZ24" s="2">
        <v>16.55</v>
      </c>
      <c r="BA24" s="2">
        <v>12</v>
      </c>
      <c r="BB24" s="2">
        <v>18.55</v>
      </c>
      <c r="BC24" s="2">
        <v>13.9</v>
      </c>
      <c r="BD24" s="2">
        <v>22.81</v>
      </c>
      <c r="BE24" s="2">
        <v>21.85</v>
      </c>
      <c r="BF24" s="2">
        <v>9.9</v>
      </c>
      <c r="BG24" s="2">
        <v>13.6</v>
      </c>
      <c r="BH24" s="2">
        <v>132.5</v>
      </c>
      <c r="BI24" s="2">
        <v>6.05</v>
      </c>
      <c r="BJ24" s="2">
        <v>4.3</v>
      </c>
      <c r="BK24" s="2"/>
      <c r="BL24" s="2"/>
      <c r="BM24" s="2">
        <v>8.3000000000000007</v>
      </c>
      <c r="BN24" s="2">
        <v>8.7799999999999994</v>
      </c>
      <c r="BO24" s="2">
        <v>17.18</v>
      </c>
      <c r="BP24" s="2">
        <v>11.9</v>
      </c>
      <c r="BQ24" s="2">
        <v>28.15</v>
      </c>
      <c r="BR24" s="2">
        <v>6.9</v>
      </c>
      <c r="BS24" s="2">
        <v>5.4</v>
      </c>
      <c r="BT24" s="2">
        <v>14.6</v>
      </c>
      <c r="BU24" s="2">
        <v>8.85</v>
      </c>
      <c r="BV24" s="2">
        <v>15.55</v>
      </c>
      <c r="BW24" s="2">
        <v>9.5</v>
      </c>
      <c r="BX24" s="2">
        <v>18.899999999999999</v>
      </c>
      <c r="BY24" s="2">
        <v>10.4</v>
      </c>
      <c r="BZ24" s="2">
        <v>34.799999999999997</v>
      </c>
      <c r="CA24" s="2">
        <v>26.1</v>
      </c>
      <c r="CB24" s="2">
        <v>14.32</v>
      </c>
      <c r="CC24" s="2">
        <v>13</v>
      </c>
      <c r="CD24" s="2">
        <v>13.34</v>
      </c>
      <c r="CE24" s="2">
        <v>9.85</v>
      </c>
      <c r="CF24" s="2">
        <v>5.65</v>
      </c>
      <c r="CG24" s="2">
        <v>4.7</v>
      </c>
    </row>
    <row r="25" spans="1:85" s="8" customFormat="1" ht="15.6" x14ac:dyDescent="0.3">
      <c r="A25" s="8" t="s">
        <v>143</v>
      </c>
      <c r="B25" s="2">
        <v>3</v>
      </c>
      <c r="C25" s="2">
        <v>3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3</v>
      </c>
      <c r="J25" s="2">
        <v>3</v>
      </c>
      <c r="K25" s="2">
        <v>3</v>
      </c>
      <c r="L25" s="2">
        <v>3</v>
      </c>
      <c r="M25" s="2">
        <v>3</v>
      </c>
      <c r="N25" s="2">
        <v>3</v>
      </c>
      <c r="O25" s="2">
        <v>3</v>
      </c>
      <c r="P25" s="2">
        <v>3</v>
      </c>
      <c r="Q25" s="2">
        <v>3</v>
      </c>
      <c r="R25" s="2">
        <v>3</v>
      </c>
      <c r="S25" s="2">
        <v>3</v>
      </c>
      <c r="T25" s="2">
        <v>3</v>
      </c>
      <c r="U25" s="2">
        <v>3</v>
      </c>
      <c r="V25" s="2">
        <v>3</v>
      </c>
      <c r="W25" s="2">
        <v>2</v>
      </c>
      <c r="X25" s="2">
        <v>2</v>
      </c>
      <c r="Y25" s="2">
        <v>2</v>
      </c>
      <c r="Z25" s="2">
        <v>3</v>
      </c>
      <c r="AA25" s="2">
        <v>3</v>
      </c>
      <c r="AB25" s="2">
        <v>3</v>
      </c>
      <c r="AC25" s="2">
        <v>3</v>
      </c>
      <c r="AD25" s="2">
        <v>2</v>
      </c>
      <c r="AE25" s="2">
        <v>2</v>
      </c>
      <c r="AF25" s="2">
        <v>3</v>
      </c>
      <c r="AG25" s="2">
        <v>3</v>
      </c>
      <c r="AH25" s="2">
        <v>2</v>
      </c>
      <c r="AI25" s="2">
        <v>2</v>
      </c>
      <c r="AJ25" s="2">
        <v>2</v>
      </c>
      <c r="AK25" s="2">
        <v>4</v>
      </c>
      <c r="AL25" s="2">
        <v>4</v>
      </c>
      <c r="AM25" s="2">
        <v>9</v>
      </c>
      <c r="AN25" s="2">
        <v>9</v>
      </c>
      <c r="AO25" s="2">
        <v>9</v>
      </c>
      <c r="AP25" s="2">
        <v>3</v>
      </c>
      <c r="AQ25" s="2">
        <v>3</v>
      </c>
      <c r="AR25" s="2">
        <v>3</v>
      </c>
      <c r="AS25" s="2">
        <v>3</v>
      </c>
      <c r="AT25" s="2">
        <v>3</v>
      </c>
      <c r="AU25" s="2">
        <v>3</v>
      </c>
      <c r="AV25" s="2">
        <v>4</v>
      </c>
      <c r="AW25" s="2">
        <v>4</v>
      </c>
      <c r="AX25" s="2">
        <v>5</v>
      </c>
      <c r="AY25" s="2">
        <v>6</v>
      </c>
      <c r="AZ25" s="2">
        <v>5</v>
      </c>
      <c r="BA25" s="2">
        <v>6</v>
      </c>
      <c r="BB25" s="2">
        <v>4</v>
      </c>
      <c r="BC25" s="2">
        <v>4</v>
      </c>
      <c r="BD25" s="2">
        <v>2</v>
      </c>
      <c r="BE25" s="2">
        <v>4</v>
      </c>
      <c r="BF25" s="2">
        <v>6</v>
      </c>
      <c r="BG25" s="2">
        <v>6</v>
      </c>
      <c r="BH25" s="2">
        <v>2</v>
      </c>
      <c r="BI25" s="2">
        <v>1</v>
      </c>
      <c r="BJ25" s="2">
        <v>1</v>
      </c>
      <c r="BK25" s="2"/>
      <c r="BL25" s="2"/>
      <c r="BM25" s="2">
        <v>1</v>
      </c>
      <c r="BN25" s="2">
        <v>1</v>
      </c>
      <c r="BO25" s="2">
        <v>6</v>
      </c>
      <c r="BP25" s="2">
        <v>6</v>
      </c>
      <c r="BQ25" s="2">
        <v>2</v>
      </c>
      <c r="BR25" s="2">
        <v>1</v>
      </c>
      <c r="BS25" s="2">
        <v>1</v>
      </c>
      <c r="BT25" s="2">
        <v>6</v>
      </c>
      <c r="BU25" s="2">
        <v>7</v>
      </c>
      <c r="BV25" s="2">
        <v>5</v>
      </c>
      <c r="BW25" s="2">
        <v>5</v>
      </c>
      <c r="BX25" s="2">
        <v>4</v>
      </c>
      <c r="BY25" s="2">
        <v>4</v>
      </c>
      <c r="BZ25" s="2">
        <v>6</v>
      </c>
      <c r="CA25" s="2">
        <v>7</v>
      </c>
      <c r="CB25" s="2">
        <v>7</v>
      </c>
      <c r="CC25" s="2">
        <v>9</v>
      </c>
      <c r="CD25" s="2">
        <v>5</v>
      </c>
      <c r="CE25" s="2">
        <v>6</v>
      </c>
      <c r="CF25" s="2">
        <v>1</v>
      </c>
      <c r="CG25" s="2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116"/>
  <sheetViews>
    <sheetView workbookViewId="0">
      <selection activeCell="AS9" sqref="AS9"/>
    </sheetView>
  </sheetViews>
  <sheetFormatPr baseColWidth="10" defaultColWidth="11.44140625" defaultRowHeight="15.6" x14ac:dyDescent="0.3"/>
  <cols>
    <col min="1" max="1" width="34.44140625" style="74" customWidth="1"/>
    <col min="2" max="2" width="15.88671875" style="74" customWidth="1"/>
    <col min="3" max="16384" width="11.44140625" style="74"/>
  </cols>
  <sheetData>
    <row r="1" spans="1:52" ht="16.2" x14ac:dyDescent="0.35">
      <c r="A1" s="59" t="s">
        <v>1070</v>
      </c>
    </row>
    <row r="2" spans="1:52" s="78" customFormat="1" x14ac:dyDescent="0.3">
      <c r="A2" s="75" t="s">
        <v>1708</v>
      </c>
      <c r="B2" s="76" t="s">
        <v>199</v>
      </c>
      <c r="C2" s="76" t="s">
        <v>140</v>
      </c>
      <c r="D2" s="77" t="s">
        <v>0</v>
      </c>
      <c r="E2" s="77" t="s">
        <v>2</v>
      </c>
      <c r="F2" s="77" t="s">
        <v>122</v>
      </c>
      <c r="G2" s="77" t="s">
        <v>8</v>
      </c>
      <c r="H2" s="77" t="s">
        <v>7</v>
      </c>
      <c r="I2" s="77" t="s">
        <v>5</v>
      </c>
      <c r="J2" s="77" t="s">
        <v>4</v>
      </c>
      <c r="K2" s="77" t="s">
        <v>88</v>
      </c>
      <c r="L2" s="77" t="s">
        <v>9</v>
      </c>
      <c r="M2" s="77" t="s">
        <v>10</v>
      </c>
      <c r="N2" s="77" t="s">
        <v>125</v>
      </c>
      <c r="O2" s="77" t="s">
        <v>126</v>
      </c>
      <c r="P2" s="77" t="s">
        <v>129</v>
      </c>
      <c r="Q2" s="77" t="s">
        <v>130</v>
      </c>
      <c r="R2" s="77" t="s">
        <v>1071</v>
      </c>
      <c r="S2" s="77" t="s">
        <v>18</v>
      </c>
      <c r="T2" s="77" t="s">
        <v>19</v>
      </c>
      <c r="U2" s="77" t="s">
        <v>20</v>
      </c>
      <c r="V2" s="77" t="s">
        <v>21</v>
      </c>
      <c r="W2" s="77" t="s">
        <v>24</v>
      </c>
      <c r="X2" s="77" t="s">
        <v>25</v>
      </c>
      <c r="Y2" s="77" t="s">
        <v>26</v>
      </c>
      <c r="Z2" s="77" t="s">
        <v>27</v>
      </c>
      <c r="AA2" s="77" t="s">
        <v>28</v>
      </c>
      <c r="AB2" s="77" t="s">
        <v>89</v>
      </c>
      <c r="AC2" s="77" t="s">
        <v>90</v>
      </c>
      <c r="AD2" s="77" t="s">
        <v>117</v>
      </c>
      <c r="AE2" s="77" t="s">
        <v>29</v>
      </c>
      <c r="AF2" s="77" t="s">
        <v>30</v>
      </c>
      <c r="AG2" s="77" t="s">
        <v>31</v>
      </c>
      <c r="AH2" s="77" t="s">
        <v>39</v>
      </c>
      <c r="AI2" s="77" t="s">
        <v>40</v>
      </c>
      <c r="AJ2" s="77" t="s">
        <v>43</v>
      </c>
      <c r="AK2" s="77" t="s">
        <v>44</v>
      </c>
      <c r="AL2" s="77" t="s">
        <v>45</v>
      </c>
      <c r="AM2" s="77" t="s">
        <v>46</v>
      </c>
      <c r="AN2" s="77" t="s">
        <v>47</v>
      </c>
      <c r="AO2" s="77" t="s">
        <v>48</v>
      </c>
      <c r="AP2" s="77" t="s">
        <v>49</v>
      </c>
      <c r="AQ2" s="77" t="s">
        <v>50</v>
      </c>
      <c r="AR2" s="77" t="s">
        <v>156</v>
      </c>
      <c r="AS2" s="77" t="s">
        <v>52</v>
      </c>
      <c r="AT2" s="77" t="s">
        <v>53</v>
      </c>
      <c r="AU2" s="77" t="s">
        <v>54</v>
      </c>
      <c r="AV2" s="77" t="s">
        <v>55</v>
      </c>
    </row>
    <row r="3" spans="1:52" s="81" customFormat="1" x14ac:dyDescent="0.3">
      <c r="A3" s="79" t="s">
        <v>1072</v>
      </c>
      <c r="B3" s="80" t="s">
        <v>495</v>
      </c>
      <c r="C3" s="81" t="s">
        <v>1073</v>
      </c>
      <c r="D3" s="82">
        <v>192.46</v>
      </c>
      <c r="E3" s="82">
        <v>116.59</v>
      </c>
      <c r="F3" s="82">
        <v>105.84</v>
      </c>
      <c r="G3" s="82">
        <v>26.91</v>
      </c>
      <c r="H3" s="82">
        <v>33.090000000000003</v>
      </c>
      <c r="I3" s="82">
        <v>55.53</v>
      </c>
      <c r="J3" s="82">
        <v>55.4</v>
      </c>
      <c r="K3" s="82" t="s">
        <v>1074</v>
      </c>
      <c r="L3" s="82">
        <v>23.26</v>
      </c>
      <c r="M3" s="82">
        <v>13.89</v>
      </c>
      <c r="N3" s="74"/>
      <c r="O3" s="82"/>
      <c r="P3" s="82"/>
      <c r="Q3" s="82"/>
      <c r="R3" s="82"/>
      <c r="S3" s="82">
        <v>6.06</v>
      </c>
      <c r="T3" s="82">
        <v>4.76</v>
      </c>
      <c r="U3" s="82" t="s">
        <v>1075</v>
      </c>
      <c r="V3" s="82"/>
      <c r="W3" s="82">
        <v>10.26</v>
      </c>
      <c r="X3" s="82">
        <v>4.04</v>
      </c>
      <c r="Y3" s="82">
        <v>12.15</v>
      </c>
      <c r="Z3" s="82">
        <v>4.5</v>
      </c>
      <c r="AA3" s="82">
        <v>18.11</v>
      </c>
      <c r="AB3" s="82">
        <v>9.5399999999999991</v>
      </c>
      <c r="AC3" s="82">
        <v>11.23</v>
      </c>
      <c r="AD3" s="82">
        <v>8.61</v>
      </c>
      <c r="AE3" s="82">
        <v>14.41</v>
      </c>
      <c r="AF3" s="82">
        <v>7.8</v>
      </c>
      <c r="AG3" s="82">
        <v>11.58</v>
      </c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1" t="s">
        <v>56</v>
      </c>
      <c r="AY3" s="81" t="s">
        <v>56</v>
      </c>
      <c r="AZ3" s="81" t="s">
        <v>56</v>
      </c>
    </row>
    <row r="4" spans="1:52" s="81" customFormat="1" x14ac:dyDescent="0.3">
      <c r="A4" s="79" t="s">
        <v>1076</v>
      </c>
      <c r="B4" s="80" t="s">
        <v>495</v>
      </c>
      <c r="C4" s="81" t="s">
        <v>1077</v>
      </c>
      <c r="D4" s="82">
        <v>143.69</v>
      </c>
      <c r="E4" s="82">
        <v>91.03</v>
      </c>
      <c r="F4" s="82"/>
      <c r="G4" s="82">
        <v>27.07</v>
      </c>
      <c r="H4" s="82">
        <v>25.7</v>
      </c>
      <c r="I4" s="82">
        <v>48.65</v>
      </c>
      <c r="J4" s="82">
        <v>44.13</v>
      </c>
      <c r="K4" s="82">
        <v>25.17</v>
      </c>
      <c r="L4" s="82">
        <v>20.079999999999998</v>
      </c>
      <c r="M4" s="82">
        <v>12.37</v>
      </c>
      <c r="N4" s="82"/>
      <c r="O4" s="82"/>
      <c r="P4" s="82"/>
      <c r="Q4" s="82"/>
      <c r="R4" s="82"/>
      <c r="S4" s="82">
        <v>5.35</v>
      </c>
      <c r="T4" s="82">
        <v>4.3600000000000003</v>
      </c>
      <c r="U4" s="82">
        <v>7.65</v>
      </c>
      <c r="V4" s="82">
        <v>6.47</v>
      </c>
      <c r="W4" s="82">
        <v>8.58</v>
      </c>
      <c r="X4" s="82">
        <v>3.33</v>
      </c>
      <c r="Y4" s="82">
        <v>10.01</v>
      </c>
      <c r="Z4" s="82">
        <v>4.41</v>
      </c>
      <c r="AA4" s="82">
        <v>15.16</v>
      </c>
      <c r="AB4" s="82">
        <v>7.72</v>
      </c>
      <c r="AC4" s="82">
        <v>8.09</v>
      </c>
      <c r="AD4" s="82">
        <v>7.3</v>
      </c>
      <c r="AE4" s="82">
        <v>11.31</v>
      </c>
      <c r="AF4" s="82">
        <v>5.71</v>
      </c>
      <c r="AG4" s="83">
        <v>9.82</v>
      </c>
      <c r="AH4" s="83"/>
      <c r="AI4" s="83"/>
      <c r="AJ4" s="83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</row>
    <row r="5" spans="1:52" s="81" customFormat="1" x14ac:dyDescent="0.3">
      <c r="A5" s="79" t="s">
        <v>1078</v>
      </c>
      <c r="B5" s="80" t="s">
        <v>495</v>
      </c>
      <c r="C5" s="81" t="s">
        <v>1079</v>
      </c>
      <c r="D5" s="82">
        <v>171.82</v>
      </c>
      <c r="E5" s="82">
        <v>103.03</v>
      </c>
      <c r="F5" s="82">
        <v>89.44</v>
      </c>
      <c r="G5" s="82">
        <v>27.07</v>
      </c>
      <c r="H5" s="82">
        <v>30.67</v>
      </c>
      <c r="I5" s="82">
        <v>55.31</v>
      </c>
      <c r="J5" s="82">
        <v>50.79</v>
      </c>
      <c r="K5" s="82">
        <v>30.81</v>
      </c>
      <c r="L5" s="82">
        <v>23.29</v>
      </c>
      <c r="M5" s="82">
        <v>14.92</v>
      </c>
      <c r="N5" s="82"/>
      <c r="O5" s="82"/>
      <c r="P5" s="82"/>
      <c r="Q5" s="82"/>
      <c r="R5" s="82"/>
      <c r="S5" s="82">
        <v>5.8</v>
      </c>
      <c r="T5" s="82"/>
      <c r="U5" s="82">
        <v>10.4</v>
      </c>
      <c r="V5" s="82">
        <v>8.27</v>
      </c>
      <c r="W5" s="82"/>
      <c r="X5" s="82"/>
      <c r="Y5" s="82"/>
      <c r="Z5" s="82"/>
      <c r="AA5" s="82">
        <v>18</v>
      </c>
      <c r="AB5" s="82">
        <v>8.5299999999999994</v>
      </c>
      <c r="AC5" s="82">
        <v>11.46</v>
      </c>
      <c r="AD5" s="82">
        <v>8.94</v>
      </c>
      <c r="AE5" s="82">
        <v>14.42</v>
      </c>
      <c r="AF5" s="82">
        <v>7.28</v>
      </c>
      <c r="AG5" s="83">
        <v>11.39</v>
      </c>
      <c r="AH5" s="83"/>
      <c r="AI5" s="83"/>
      <c r="AJ5" s="83"/>
      <c r="AK5" s="82"/>
      <c r="AL5" s="82"/>
      <c r="AM5" s="83"/>
      <c r="AN5" s="82"/>
      <c r="AO5" s="82"/>
      <c r="AP5" s="82"/>
      <c r="AQ5" s="82"/>
      <c r="AR5" s="82"/>
      <c r="AS5" s="82"/>
      <c r="AT5" s="82"/>
      <c r="AU5" s="82"/>
      <c r="AV5" s="82"/>
    </row>
    <row r="6" spans="1:52" s="81" customFormat="1" x14ac:dyDescent="0.3">
      <c r="A6" s="79" t="s">
        <v>1080</v>
      </c>
      <c r="B6" s="80" t="s">
        <v>495</v>
      </c>
      <c r="C6" s="81" t="s">
        <v>1081</v>
      </c>
      <c r="D6" s="82">
        <v>144.65</v>
      </c>
      <c r="E6" s="82">
        <v>90.66</v>
      </c>
      <c r="F6" s="82"/>
      <c r="G6" s="82">
        <v>27.88</v>
      </c>
      <c r="H6" s="82">
        <v>24.62</v>
      </c>
      <c r="I6" s="82">
        <v>48.08</v>
      </c>
      <c r="J6" s="82">
        <v>44.84</v>
      </c>
      <c r="K6" s="82">
        <v>25.61</v>
      </c>
      <c r="L6" s="82">
        <v>20.55</v>
      </c>
      <c r="M6" s="82">
        <v>12.54</v>
      </c>
      <c r="N6" s="82">
        <v>108.88</v>
      </c>
      <c r="O6" s="82">
        <v>38.11</v>
      </c>
      <c r="P6" s="82">
        <v>14.55</v>
      </c>
      <c r="Q6" s="82">
        <v>14.42</v>
      </c>
      <c r="R6" s="82">
        <v>18.579999999999998</v>
      </c>
      <c r="S6" s="82">
        <v>5.22</v>
      </c>
      <c r="T6" s="82">
        <v>3.81</v>
      </c>
      <c r="U6" s="82"/>
      <c r="V6" s="82"/>
      <c r="W6" s="82">
        <v>8.9499999999999993</v>
      </c>
      <c r="X6" s="82">
        <v>3.03</v>
      </c>
      <c r="Y6" s="82"/>
      <c r="Z6" s="82"/>
      <c r="AA6" s="82">
        <v>15.74</v>
      </c>
      <c r="AB6" s="82">
        <v>6.38</v>
      </c>
      <c r="AC6" s="82">
        <v>9.24</v>
      </c>
      <c r="AD6" s="82">
        <v>7.04</v>
      </c>
      <c r="AE6" s="82">
        <v>12.6</v>
      </c>
      <c r="AF6" s="82">
        <v>6.07</v>
      </c>
      <c r="AG6" s="83">
        <v>10.01</v>
      </c>
      <c r="AH6" s="83">
        <v>8.5299999999999994</v>
      </c>
      <c r="AI6" s="83">
        <v>6.13</v>
      </c>
      <c r="AJ6" s="83">
        <v>9.52</v>
      </c>
      <c r="AK6" s="83">
        <v>3.58</v>
      </c>
      <c r="AL6" s="83">
        <v>10.11</v>
      </c>
      <c r="AM6" s="83">
        <v>3.33</v>
      </c>
      <c r="AN6" s="83">
        <v>11.8</v>
      </c>
      <c r="AO6" s="83">
        <v>4.4400000000000004</v>
      </c>
      <c r="AP6" s="83">
        <v>16.3</v>
      </c>
      <c r="AQ6" s="83">
        <v>11.45</v>
      </c>
      <c r="AR6" s="83">
        <v>6.07</v>
      </c>
      <c r="AS6" s="83">
        <v>8.1300000000000008</v>
      </c>
      <c r="AT6" s="83">
        <v>5.69</v>
      </c>
      <c r="AU6" s="82"/>
      <c r="AV6" s="82"/>
    </row>
    <row r="7" spans="1:52" s="81" customFormat="1" x14ac:dyDescent="0.3">
      <c r="A7" s="79" t="s">
        <v>1082</v>
      </c>
      <c r="B7" s="80" t="s">
        <v>495</v>
      </c>
      <c r="C7" s="81" t="s">
        <v>1083</v>
      </c>
      <c r="D7" s="82">
        <v>164.28</v>
      </c>
      <c r="E7" s="82">
        <v>98.83</v>
      </c>
      <c r="F7" s="82"/>
      <c r="G7" s="82">
        <v>26.32</v>
      </c>
      <c r="H7" s="82">
        <v>32.07</v>
      </c>
      <c r="I7" s="82">
        <v>54.43</v>
      </c>
      <c r="J7" s="82">
        <v>50.31</v>
      </c>
      <c r="K7" s="82">
        <v>30.24</v>
      </c>
      <c r="L7" s="82">
        <v>21.59</v>
      </c>
      <c r="M7" s="82">
        <v>13.24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3"/>
      <c r="AH7" s="83"/>
      <c r="AI7" s="83"/>
      <c r="AJ7" s="83"/>
      <c r="AK7" s="82"/>
      <c r="AL7" s="82"/>
      <c r="AM7" s="83"/>
      <c r="AN7" s="82"/>
      <c r="AO7" s="82"/>
      <c r="AP7" s="82"/>
      <c r="AQ7" s="82"/>
      <c r="AR7" s="82"/>
      <c r="AS7" s="82"/>
      <c r="AT7" s="82"/>
      <c r="AU7" s="82"/>
      <c r="AV7" s="82"/>
    </row>
    <row r="8" spans="1:52" s="81" customFormat="1" x14ac:dyDescent="0.3">
      <c r="A8" s="79" t="s">
        <v>1084</v>
      </c>
      <c r="B8" s="80" t="s">
        <v>495</v>
      </c>
      <c r="C8" s="81" t="s">
        <v>1085</v>
      </c>
      <c r="D8" s="82">
        <v>162.5</v>
      </c>
      <c r="E8" s="82">
        <v>96.5</v>
      </c>
      <c r="F8" s="82">
        <v>81.78</v>
      </c>
      <c r="G8" s="82">
        <v>23.03</v>
      </c>
      <c r="H8" s="82">
        <v>25.44</v>
      </c>
      <c r="I8" s="82">
        <v>50.67</v>
      </c>
      <c r="J8" s="82">
        <v>44.57</v>
      </c>
      <c r="K8" s="82">
        <v>26.91</v>
      </c>
      <c r="L8" s="82">
        <v>21.46</v>
      </c>
      <c r="M8" s="82">
        <v>12.99</v>
      </c>
      <c r="N8" s="82">
        <v>119.82</v>
      </c>
      <c r="O8" s="82">
        <v>43.7</v>
      </c>
      <c r="P8" s="82">
        <v>16.71</v>
      </c>
      <c r="Q8" s="82">
        <v>15.89</v>
      </c>
      <c r="R8" s="82">
        <v>19.82</v>
      </c>
      <c r="S8" s="82">
        <v>5.4</v>
      </c>
      <c r="T8" s="82">
        <v>4.2</v>
      </c>
      <c r="U8" s="82">
        <v>8.8699999999999992</v>
      </c>
      <c r="V8" s="82">
        <v>5.3</v>
      </c>
      <c r="W8" s="82">
        <v>9.42</v>
      </c>
      <c r="X8" s="82">
        <v>3.66</v>
      </c>
      <c r="Y8" s="82">
        <v>10.49</v>
      </c>
      <c r="Z8" s="82">
        <v>4.03</v>
      </c>
      <c r="AA8" s="82">
        <v>16.52</v>
      </c>
      <c r="AB8" s="82">
        <v>8.57</v>
      </c>
      <c r="AC8" s="82">
        <v>9.69</v>
      </c>
      <c r="AD8" s="82">
        <v>7.84</v>
      </c>
      <c r="AE8" s="82">
        <v>12.8</v>
      </c>
      <c r="AF8" s="82">
        <v>6.53</v>
      </c>
      <c r="AG8" s="83">
        <v>10.36</v>
      </c>
      <c r="AH8" s="83">
        <v>8.89</v>
      </c>
      <c r="AI8" s="83">
        <v>6.72</v>
      </c>
      <c r="AJ8" s="83">
        <v>9.2799999999999994</v>
      </c>
      <c r="AK8" s="83">
        <v>3.97</v>
      </c>
      <c r="AL8" s="83">
        <v>11</v>
      </c>
      <c r="AM8" s="83">
        <v>4.03</v>
      </c>
      <c r="AN8" s="83">
        <v>11.21</v>
      </c>
      <c r="AO8" s="83">
        <v>5.49</v>
      </c>
      <c r="AP8" s="83">
        <v>16.91</v>
      </c>
      <c r="AQ8" s="83">
        <v>12.53</v>
      </c>
      <c r="AR8" s="83">
        <v>6.22</v>
      </c>
      <c r="AS8" s="83">
        <v>8.59</v>
      </c>
      <c r="AT8" s="83">
        <v>6.37</v>
      </c>
      <c r="AU8" s="83">
        <v>4.1900000000000004</v>
      </c>
      <c r="AV8" s="83">
        <v>3.74</v>
      </c>
    </row>
    <row r="9" spans="1:52" s="81" customFormat="1" x14ac:dyDescent="0.3">
      <c r="A9" s="79" t="s">
        <v>1086</v>
      </c>
      <c r="B9" s="80" t="s">
        <v>495</v>
      </c>
      <c r="C9" s="81" t="s">
        <v>1087</v>
      </c>
      <c r="D9" s="82">
        <v>172.42</v>
      </c>
      <c r="E9" s="82">
        <v>102.89</v>
      </c>
      <c r="F9" s="82">
        <v>93.42</v>
      </c>
      <c r="G9" s="82">
        <v>28.65</v>
      </c>
      <c r="H9" s="82">
        <v>32.950000000000003</v>
      </c>
      <c r="I9" s="82">
        <v>51.68</v>
      </c>
      <c r="J9" s="82">
        <v>50.48</v>
      </c>
      <c r="K9" s="82">
        <v>28.53</v>
      </c>
      <c r="L9" s="82">
        <v>23.45</v>
      </c>
      <c r="M9" s="82">
        <v>12.96</v>
      </c>
      <c r="N9" s="82">
        <v>130.88999999999999</v>
      </c>
      <c r="O9" s="82">
        <v>45.3</v>
      </c>
      <c r="P9" s="82">
        <v>18.350000000000001</v>
      </c>
      <c r="Q9" s="82">
        <v>18.37</v>
      </c>
      <c r="R9" s="82">
        <v>20.079999999999998</v>
      </c>
      <c r="S9" s="82">
        <v>5.65</v>
      </c>
      <c r="T9" s="82">
        <v>4.38</v>
      </c>
      <c r="U9" s="82">
        <v>8.77</v>
      </c>
      <c r="V9" s="82">
        <v>6.37</v>
      </c>
      <c r="W9" s="82">
        <v>9.0500000000000007</v>
      </c>
      <c r="X9" s="82">
        <v>3.43</v>
      </c>
      <c r="Y9" s="82">
        <v>10.89</v>
      </c>
      <c r="Z9" s="82">
        <v>4.13</v>
      </c>
      <c r="AA9" s="82">
        <v>16.21</v>
      </c>
      <c r="AB9" s="82">
        <v>7.73</v>
      </c>
      <c r="AC9" s="82">
        <v>10.23</v>
      </c>
      <c r="AD9" s="82">
        <v>8.01</v>
      </c>
      <c r="AE9" s="82">
        <v>13.04</v>
      </c>
      <c r="AF9" s="82">
        <v>6.38</v>
      </c>
      <c r="AG9" s="83">
        <v>10.94</v>
      </c>
      <c r="AH9" s="83">
        <v>9.4499999999999993</v>
      </c>
      <c r="AI9" s="83">
        <v>6.22</v>
      </c>
      <c r="AJ9" s="83">
        <v>9.15</v>
      </c>
      <c r="AK9" s="83">
        <v>3.76</v>
      </c>
      <c r="AL9" s="83">
        <v>9.98</v>
      </c>
      <c r="AM9" s="83">
        <v>3.41</v>
      </c>
      <c r="AN9" s="83">
        <v>10.91</v>
      </c>
      <c r="AO9" s="83">
        <v>4.8499999999999996</v>
      </c>
      <c r="AP9" s="83">
        <v>17.57</v>
      </c>
      <c r="AQ9" s="83">
        <v>12.29</v>
      </c>
      <c r="AR9" s="83">
        <v>6.79</v>
      </c>
      <c r="AS9" s="83">
        <v>9.32</v>
      </c>
      <c r="AT9" s="83">
        <v>6.38</v>
      </c>
      <c r="AU9" s="83">
        <v>4.49</v>
      </c>
      <c r="AV9" s="83">
        <v>3.96</v>
      </c>
    </row>
    <row r="10" spans="1:52" s="81" customFormat="1" x14ac:dyDescent="0.3">
      <c r="A10" s="79" t="s">
        <v>1088</v>
      </c>
      <c r="B10" s="80" t="s">
        <v>495</v>
      </c>
      <c r="C10" s="81" t="s">
        <v>1089</v>
      </c>
      <c r="D10" s="82">
        <v>155.63</v>
      </c>
      <c r="E10" s="82">
        <v>96.04</v>
      </c>
      <c r="F10" s="82">
        <v>87.41</v>
      </c>
      <c r="G10" s="82">
        <v>26.68</v>
      </c>
      <c r="H10" s="82">
        <v>28.92</v>
      </c>
      <c r="I10" s="82">
        <v>52.18</v>
      </c>
      <c r="J10" s="82">
        <v>46.61</v>
      </c>
      <c r="K10" s="82">
        <v>26.31</v>
      </c>
      <c r="L10" s="82">
        <v>20.11</v>
      </c>
      <c r="M10" s="82">
        <v>11.71</v>
      </c>
      <c r="N10" s="82">
        <v>115.46</v>
      </c>
      <c r="O10" s="82">
        <v>41.79</v>
      </c>
      <c r="P10" s="82">
        <v>17.27</v>
      </c>
      <c r="Q10" s="82">
        <v>17.09</v>
      </c>
      <c r="R10" s="82">
        <v>18.850000000000001</v>
      </c>
      <c r="S10" s="82">
        <v>5.38</v>
      </c>
      <c r="T10" s="82">
        <v>3.85</v>
      </c>
      <c r="U10" s="82">
        <v>9.3000000000000007</v>
      </c>
      <c r="V10" s="82">
        <v>5.18</v>
      </c>
      <c r="W10" s="82">
        <v>8.4600000000000009</v>
      </c>
      <c r="X10" s="82">
        <v>3.32</v>
      </c>
      <c r="Y10" s="82">
        <v>9.73</v>
      </c>
      <c r="Z10" s="82">
        <v>3.63</v>
      </c>
      <c r="AA10" s="82">
        <v>15.46</v>
      </c>
      <c r="AB10" s="82">
        <v>7.1</v>
      </c>
      <c r="AC10" s="82">
        <v>9.68</v>
      </c>
      <c r="AD10" s="82">
        <v>7.24</v>
      </c>
      <c r="AE10" s="82">
        <v>12.36</v>
      </c>
      <c r="AF10" s="82">
        <v>6.7</v>
      </c>
      <c r="AG10" s="83">
        <v>10.68</v>
      </c>
      <c r="AH10" s="83">
        <v>9.1199999999999992</v>
      </c>
      <c r="AI10" s="83">
        <v>5.91</v>
      </c>
      <c r="AJ10" s="83">
        <v>8.8699999999999992</v>
      </c>
      <c r="AK10" s="83">
        <v>3.53</v>
      </c>
      <c r="AL10" s="83">
        <v>9.15</v>
      </c>
      <c r="AM10" s="83">
        <v>4.2300000000000004</v>
      </c>
      <c r="AN10" s="83">
        <v>10.18</v>
      </c>
      <c r="AO10" s="83">
        <v>4.51</v>
      </c>
      <c r="AP10" s="83">
        <v>16.010000000000002</v>
      </c>
      <c r="AQ10" s="83">
        <v>11.45</v>
      </c>
      <c r="AR10" s="83">
        <v>6.14</v>
      </c>
      <c r="AS10" s="83">
        <v>7.72</v>
      </c>
      <c r="AT10" s="83">
        <v>5.25</v>
      </c>
      <c r="AU10" s="83">
        <v>3.47</v>
      </c>
      <c r="AV10" s="83">
        <v>3.4</v>
      </c>
    </row>
    <row r="11" spans="1:52" s="81" customFormat="1" x14ac:dyDescent="0.3">
      <c r="A11" s="79" t="s">
        <v>1090</v>
      </c>
      <c r="B11" s="80" t="s">
        <v>495</v>
      </c>
      <c r="C11" s="81" t="s">
        <v>1089</v>
      </c>
      <c r="D11" s="82">
        <v>173.94</v>
      </c>
      <c r="E11" s="82">
        <v>101.49</v>
      </c>
      <c r="F11" s="82">
        <v>94.02</v>
      </c>
      <c r="G11" s="82">
        <v>26.4</v>
      </c>
      <c r="H11" s="82">
        <v>29.48</v>
      </c>
      <c r="I11" s="82">
        <v>52.6</v>
      </c>
      <c r="J11" s="82">
        <v>49.68</v>
      </c>
      <c r="K11" s="82">
        <v>29.12</v>
      </c>
      <c r="L11" s="82">
        <v>21.44</v>
      </c>
      <c r="M11" s="82">
        <v>12.3</v>
      </c>
      <c r="N11" s="82">
        <v>133.85</v>
      </c>
      <c r="O11" s="82">
        <v>42.12</v>
      </c>
      <c r="P11" s="82">
        <v>17.97</v>
      </c>
      <c r="Q11" s="82">
        <v>17.8</v>
      </c>
      <c r="R11" s="82">
        <v>20.69</v>
      </c>
      <c r="S11" s="82">
        <v>5.57</v>
      </c>
      <c r="T11" s="82">
        <v>4</v>
      </c>
      <c r="U11" s="82">
        <v>9.86</v>
      </c>
      <c r="V11" s="82">
        <v>6.7</v>
      </c>
      <c r="W11" s="82">
        <v>8.81</v>
      </c>
      <c r="X11" s="82">
        <v>3.64</v>
      </c>
      <c r="Y11" s="82">
        <v>11.47</v>
      </c>
      <c r="Z11" s="82">
        <v>4.1500000000000004</v>
      </c>
      <c r="AA11" s="82">
        <v>16.63</v>
      </c>
      <c r="AB11" s="82">
        <v>8.08</v>
      </c>
      <c r="AC11" s="82">
        <v>10.19</v>
      </c>
      <c r="AD11" s="82">
        <v>7.82</v>
      </c>
      <c r="AE11" s="82">
        <v>13.14</v>
      </c>
      <c r="AF11" s="82">
        <v>7.15</v>
      </c>
      <c r="AG11" s="83">
        <v>11.32</v>
      </c>
      <c r="AH11" s="83">
        <v>10.14</v>
      </c>
      <c r="AI11" s="83">
        <v>7.36</v>
      </c>
      <c r="AJ11" s="83">
        <v>9.81</v>
      </c>
      <c r="AK11" s="83">
        <v>3.74</v>
      </c>
      <c r="AL11" s="83">
        <v>10.46</v>
      </c>
      <c r="AM11" s="83">
        <v>3.39</v>
      </c>
      <c r="AN11" s="83">
        <v>10.52</v>
      </c>
      <c r="AO11" s="83">
        <v>4.5599999999999996</v>
      </c>
      <c r="AP11" s="83">
        <v>17.850000000000001</v>
      </c>
      <c r="AQ11" s="83">
        <v>12.63</v>
      </c>
      <c r="AR11" s="83">
        <v>6.38</v>
      </c>
      <c r="AS11" s="83">
        <v>8.18</v>
      </c>
      <c r="AT11" s="83">
        <v>5.62</v>
      </c>
      <c r="AU11" s="83">
        <v>4.26</v>
      </c>
      <c r="AV11" s="83">
        <v>3.74</v>
      </c>
    </row>
    <row r="12" spans="1:52" s="81" customFormat="1" x14ac:dyDescent="0.3">
      <c r="A12" s="79" t="s">
        <v>1091</v>
      </c>
      <c r="B12" s="80" t="s">
        <v>495</v>
      </c>
      <c r="C12" s="81" t="s">
        <v>1092</v>
      </c>
      <c r="D12" s="82">
        <v>157.49</v>
      </c>
      <c r="E12" s="82">
        <v>95.97</v>
      </c>
      <c r="F12" s="82">
        <v>88.89</v>
      </c>
      <c r="G12" s="82">
        <v>27.95</v>
      </c>
      <c r="H12" s="82">
        <v>29.23</v>
      </c>
      <c r="I12" s="82">
        <v>50.32</v>
      </c>
      <c r="J12" s="82">
        <v>46.58</v>
      </c>
      <c r="K12" s="82">
        <v>26.09</v>
      </c>
      <c r="L12" s="82">
        <v>21.73</v>
      </c>
      <c r="M12" s="82">
        <v>12.82</v>
      </c>
      <c r="N12" s="82">
        <v>119.24</v>
      </c>
      <c r="O12" s="82">
        <v>40.43</v>
      </c>
      <c r="P12" s="82">
        <v>16.600000000000001</v>
      </c>
      <c r="Q12" s="82">
        <v>15.78</v>
      </c>
      <c r="R12" s="82">
        <v>18.66</v>
      </c>
      <c r="S12" s="82">
        <v>5.09</v>
      </c>
      <c r="T12" s="82">
        <v>4.54</v>
      </c>
      <c r="U12" s="82">
        <v>8.0399999999999991</v>
      </c>
      <c r="V12" s="82">
        <v>5.0999999999999996</v>
      </c>
      <c r="W12" s="82">
        <v>7.91</v>
      </c>
      <c r="X12" s="82">
        <v>3.01</v>
      </c>
      <c r="Y12" s="82">
        <v>9.5399999999999991</v>
      </c>
      <c r="Z12" s="82">
        <v>3.86</v>
      </c>
      <c r="AA12" s="82">
        <v>15.43</v>
      </c>
      <c r="AB12" s="82">
        <v>7.09</v>
      </c>
      <c r="AC12" s="82">
        <v>9.8000000000000007</v>
      </c>
      <c r="AD12" s="82">
        <v>7</v>
      </c>
      <c r="AE12" s="82">
        <v>12.03</v>
      </c>
      <c r="AF12" s="82">
        <v>5.99</v>
      </c>
      <c r="AG12" s="83">
        <v>9.56</v>
      </c>
      <c r="AH12" s="83">
        <v>8.33</v>
      </c>
      <c r="AI12" s="83">
        <v>5.4</v>
      </c>
      <c r="AJ12" s="83">
        <v>8.3000000000000007</v>
      </c>
      <c r="AK12" s="83">
        <v>3.15</v>
      </c>
      <c r="AL12" s="83">
        <v>8.8699999999999992</v>
      </c>
      <c r="AM12" s="83">
        <v>4.1900000000000004</v>
      </c>
      <c r="AN12" s="83">
        <v>9.7200000000000006</v>
      </c>
      <c r="AO12" s="83">
        <v>4.16</v>
      </c>
      <c r="AP12" s="83">
        <v>16.02</v>
      </c>
      <c r="AQ12" s="83">
        <v>10.78</v>
      </c>
      <c r="AR12" s="83">
        <v>6.1</v>
      </c>
      <c r="AS12" s="83">
        <v>8.08</v>
      </c>
      <c r="AT12" s="83">
        <v>5.35</v>
      </c>
      <c r="AU12" s="83">
        <v>3.87</v>
      </c>
      <c r="AV12" s="83">
        <v>2.58</v>
      </c>
    </row>
    <row r="13" spans="1:52" s="81" customFormat="1" x14ac:dyDescent="0.3">
      <c r="A13" s="79" t="s">
        <v>1093</v>
      </c>
      <c r="B13" s="80" t="s">
        <v>495</v>
      </c>
      <c r="C13" s="81" t="s">
        <v>1094</v>
      </c>
      <c r="D13" s="82">
        <v>187.22</v>
      </c>
      <c r="E13" s="82">
        <v>114.02</v>
      </c>
      <c r="F13" s="82">
        <v>96.72</v>
      </c>
      <c r="G13" s="82">
        <v>28.12</v>
      </c>
      <c r="H13" s="82">
        <v>33.03</v>
      </c>
      <c r="I13" s="82">
        <v>55.64</v>
      </c>
      <c r="J13" s="82">
        <v>51.11</v>
      </c>
      <c r="K13" s="82">
        <v>30.35</v>
      </c>
      <c r="L13" s="82">
        <v>24.19</v>
      </c>
      <c r="M13" s="82">
        <v>14.62</v>
      </c>
      <c r="N13" s="82">
        <v>141.26</v>
      </c>
      <c r="O13" s="82">
        <v>50.96</v>
      </c>
      <c r="P13" s="82">
        <v>20.32</v>
      </c>
      <c r="Q13" s="82">
        <v>19.22</v>
      </c>
      <c r="R13" s="82">
        <v>22.64</v>
      </c>
      <c r="S13" s="82">
        <v>5.47</v>
      </c>
      <c r="T13" s="82">
        <v>4.58</v>
      </c>
      <c r="U13" s="82">
        <v>9.6999999999999993</v>
      </c>
      <c r="V13" s="82">
        <v>6.66</v>
      </c>
      <c r="W13" s="82">
        <v>9.43</v>
      </c>
      <c r="X13" s="82">
        <v>3.63</v>
      </c>
      <c r="Y13" s="82">
        <v>11.42</v>
      </c>
      <c r="Z13" s="82">
        <v>4.26</v>
      </c>
      <c r="AA13" s="82">
        <v>17.329999999999998</v>
      </c>
      <c r="AB13" s="82">
        <v>8.2799999999999994</v>
      </c>
      <c r="AC13" s="82">
        <v>10.91</v>
      </c>
      <c r="AD13" s="82">
        <v>8.35</v>
      </c>
      <c r="AE13" s="82">
        <v>13.45</v>
      </c>
      <c r="AF13" s="82">
        <v>7.4</v>
      </c>
      <c r="AG13" s="83">
        <v>11.84</v>
      </c>
      <c r="AH13" s="83">
        <v>9.83</v>
      </c>
      <c r="AI13" s="83">
        <v>7.27</v>
      </c>
      <c r="AJ13" s="83">
        <v>9.6300000000000008</v>
      </c>
      <c r="AK13" s="83">
        <v>3.97</v>
      </c>
      <c r="AL13" s="83">
        <v>10.7</v>
      </c>
      <c r="AM13" s="83">
        <v>4.17</v>
      </c>
      <c r="AN13" s="83">
        <v>11.43</v>
      </c>
      <c r="AO13" s="83">
        <v>4.82</v>
      </c>
      <c r="AP13" s="83">
        <v>17.27</v>
      </c>
      <c r="AQ13" s="83">
        <v>11.57</v>
      </c>
      <c r="AR13" s="83">
        <v>6.94</v>
      </c>
      <c r="AS13" s="83">
        <v>9.65</v>
      </c>
      <c r="AT13" s="83">
        <v>6.72</v>
      </c>
      <c r="AU13" s="82"/>
      <c r="AV13" s="82"/>
    </row>
    <row r="14" spans="1:52" s="81" customFormat="1" x14ac:dyDescent="0.3">
      <c r="A14" s="79" t="s">
        <v>1095</v>
      </c>
      <c r="B14" s="80" t="s">
        <v>495</v>
      </c>
      <c r="C14" s="81" t="s">
        <v>1096</v>
      </c>
      <c r="D14" s="82">
        <v>168.22</v>
      </c>
      <c r="E14" s="82">
        <v>100.63</v>
      </c>
      <c r="F14" s="82">
        <v>94.04</v>
      </c>
      <c r="G14" s="82">
        <v>26.09</v>
      </c>
      <c r="H14" s="82">
        <v>31.21</v>
      </c>
      <c r="I14" s="82">
        <v>52.09</v>
      </c>
      <c r="J14" s="82">
        <v>46.61</v>
      </c>
      <c r="K14" s="82">
        <v>27.53</v>
      </c>
      <c r="L14" s="82">
        <v>21.96</v>
      </c>
      <c r="M14" s="82">
        <v>13.09</v>
      </c>
      <c r="N14" s="82"/>
      <c r="O14" s="82">
        <v>44.98</v>
      </c>
      <c r="P14" s="82">
        <v>18.87</v>
      </c>
      <c r="Q14" s="82">
        <v>17.27</v>
      </c>
      <c r="R14" s="82"/>
      <c r="S14" s="82"/>
      <c r="T14" s="82"/>
      <c r="U14" s="82"/>
      <c r="V14" s="82"/>
      <c r="W14" s="82"/>
      <c r="X14" s="82"/>
      <c r="Y14" s="82">
        <v>10.39</v>
      </c>
      <c r="Z14" s="82">
        <v>3.91</v>
      </c>
      <c r="AA14" s="82">
        <v>15.49</v>
      </c>
      <c r="AB14" s="82">
        <v>7.76</v>
      </c>
      <c r="AC14" s="82">
        <v>9.52</v>
      </c>
      <c r="AD14" s="82">
        <v>7.48</v>
      </c>
      <c r="AE14" s="82">
        <v>11.99</v>
      </c>
      <c r="AF14" s="82">
        <v>6.42</v>
      </c>
      <c r="AG14" s="83">
        <v>10.029999999999999</v>
      </c>
      <c r="AH14" s="83"/>
      <c r="AI14" s="83"/>
      <c r="AJ14" s="83"/>
      <c r="AK14" s="82"/>
      <c r="AL14" s="82"/>
      <c r="AM14" s="83" t="s">
        <v>56</v>
      </c>
      <c r="AN14" s="83">
        <v>11.21</v>
      </c>
      <c r="AO14" s="83">
        <v>4.9000000000000004</v>
      </c>
      <c r="AP14" s="82"/>
      <c r="AQ14" s="82"/>
      <c r="AR14" s="82"/>
      <c r="AS14" s="82"/>
      <c r="AT14" s="82"/>
      <c r="AU14" s="82"/>
      <c r="AV14" s="82"/>
    </row>
    <row r="15" spans="1:52" s="81" customFormat="1" x14ac:dyDescent="0.3">
      <c r="A15" s="79" t="s">
        <v>1097</v>
      </c>
      <c r="B15" s="80" t="s">
        <v>495</v>
      </c>
      <c r="C15" s="81" t="s">
        <v>1096</v>
      </c>
      <c r="D15" s="82">
        <v>170.89</v>
      </c>
      <c r="E15" s="82">
        <v>104.18</v>
      </c>
      <c r="F15" s="82">
        <v>95.04</v>
      </c>
      <c r="G15" s="82">
        <v>27.44</v>
      </c>
      <c r="H15" s="82">
        <v>32.26</v>
      </c>
      <c r="I15" s="82">
        <v>54.56</v>
      </c>
      <c r="J15" s="82">
        <v>49.51</v>
      </c>
      <c r="K15" s="82">
        <v>28.19</v>
      </c>
      <c r="L15" s="82">
        <v>22.31</v>
      </c>
      <c r="M15" s="82">
        <v>12.82</v>
      </c>
      <c r="N15" s="82">
        <v>128.07</v>
      </c>
      <c r="O15" s="82">
        <v>45.52</v>
      </c>
      <c r="P15" s="82">
        <v>18.100000000000001</v>
      </c>
      <c r="Q15" s="82">
        <v>16.03</v>
      </c>
      <c r="R15" s="82"/>
      <c r="S15" s="82"/>
      <c r="T15" s="82"/>
      <c r="U15" s="82"/>
      <c r="V15" s="82"/>
      <c r="W15" s="82">
        <v>9.43</v>
      </c>
      <c r="X15" s="82">
        <v>3.66</v>
      </c>
      <c r="Y15" s="82">
        <v>11.1</v>
      </c>
      <c r="Z15" s="82">
        <v>4.08</v>
      </c>
      <c r="AA15" s="82">
        <v>17.36</v>
      </c>
      <c r="AB15" s="82">
        <v>8.5500000000000007</v>
      </c>
      <c r="AC15" s="82">
        <v>10.75</v>
      </c>
      <c r="AD15" s="82">
        <v>7.76</v>
      </c>
      <c r="AE15" s="82">
        <v>12.62</v>
      </c>
      <c r="AF15" s="82">
        <v>6.94</v>
      </c>
      <c r="AG15" s="83">
        <v>10.74</v>
      </c>
      <c r="AH15" s="83">
        <v>11</v>
      </c>
      <c r="AI15" s="83">
        <v>4.03</v>
      </c>
      <c r="AJ15" s="83">
        <v>9.4</v>
      </c>
      <c r="AK15" s="83">
        <v>4.03</v>
      </c>
      <c r="AL15" s="83">
        <v>10.16</v>
      </c>
      <c r="AM15" s="83">
        <v>3.41</v>
      </c>
      <c r="AN15" s="83">
        <v>10.59</v>
      </c>
      <c r="AO15" s="83">
        <v>4.58</v>
      </c>
      <c r="AP15" s="83">
        <v>17.309999999999999</v>
      </c>
      <c r="AQ15" s="83">
        <v>12.12</v>
      </c>
      <c r="AR15" s="83">
        <v>6.66</v>
      </c>
      <c r="AS15" s="82"/>
      <c r="AT15" s="82"/>
      <c r="AU15" s="82"/>
      <c r="AV15" s="82"/>
    </row>
    <row r="16" spans="1:52" s="81" customFormat="1" x14ac:dyDescent="0.3">
      <c r="A16" s="79" t="s">
        <v>1098</v>
      </c>
      <c r="B16" s="80" t="s">
        <v>495</v>
      </c>
      <c r="C16" s="81" t="s">
        <v>1099</v>
      </c>
      <c r="D16" s="82"/>
      <c r="E16" s="82" t="s">
        <v>56</v>
      </c>
      <c r="F16" s="82"/>
      <c r="G16" s="82">
        <v>25.31</v>
      </c>
      <c r="H16" s="82">
        <v>28.61</v>
      </c>
      <c r="I16" s="82"/>
      <c r="J16" s="82">
        <v>44.99</v>
      </c>
      <c r="K16" s="82">
        <v>26.44</v>
      </c>
      <c r="L16" s="82"/>
      <c r="M16" s="82"/>
      <c r="N16" s="82">
        <v>120.57</v>
      </c>
      <c r="O16" s="82">
        <v>42.35</v>
      </c>
      <c r="P16" s="82">
        <v>16</v>
      </c>
      <c r="Q16" s="82">
        <v>15.44</v>
      </c>
      <c r="R16" s="82">
        <v>18.11</v>
      </c>
      <c r="S16" s="82">
        <v>4.8600000000000003</v>
      </c>
      <c r="T16" s="82">
        <v>3.79</v>
      </c>
      <c r="U16" s="82">
        <v>8.6</v>
      </c>
      <c r="V16" s="82">
        <v>5.17</v>
      </c>
      <c r="W16" s="82">
        <v>9.15</v>
      </c>
      <c r="X16" s="82">
        <v>3.17</v>
      </c>
      <c r="Y16" s="82">
        <v>10.27</v>
      </c>
      <c r="Z16" s="82">
        <v>3.66</v>
      </c>
      <c r="AA16" s="82">
        <v>15.26</v>
      </c>
      <c r="AB16" s="82">
        <v>6.99</v>
      </c>
      <c r="AC16" s="82">
        <v>9.41</v>
      </c>
      <c r="AD16" s="82">
        <v>7.56</v>
      </c>
      <c r="AE16" s="82">
        <v>12.16</v>
      </c>
      <c r="AF16" s="82">
        <v>5.41</v>
      </c>
      <c r="AG16" s="83">
        <v>10.54</v>
      </c>
      <c r="AH16" s="83">
        <v>8.5500000000000007</v>
      </c>
      <c r="AI16" s="83">
        <v>6.17</v>
      </c>
      <c r="AJ16" s="83">
        <v>8.7899999999999991</v>
      </c>
      <c r="AK16" s="83">
        <v>3.22</v>
      </c>
      <c r="AL16" s="83">
        <v>10.029999999999999</v>
      </c>
      <c r="AM16" s="83">
        <v>3.83</v>
      </c>
      <c r="AN16" s="83">
        <v>10.1</v>
      </c>
      <c r="AO16" s="83">
        <v>4.18</v>
      </c>
      <c r="AP16" s="83">
        <v>15.96</v>
      </c>
      <c r="AQ16" s="83">
        <v>10.88</v>
      </c>
      <c r="AR16" s="83">
        <v>6.04</v>
      </c>
      <c r="AS16" s="83">
        <v>7.87</v>
      </c>
      <c r="AT16" s="83">
        <v>6</v>
      </c>
      <c r="AU16" s="83">
        <v>3.9</v>
      </c>
      <c r="AV16" s="83">
        <v>3.8</v>
      </c>
    </row>
    <row r="17" spans="1:48" s="81" customFormat="1" x14ac:dyDescent="0.3">
      <c r="A17" s="79" t="s">
        <v>1100</v>
      </c>
      <c r="B17" s="80" t="s">
        <v>495</v>
      </c>
      <c r="C17" s="81" t="s">
        <v>1099</v>
      </c>
      <c r="D17" s="82"/>
      <c r="E17" s="82"/>
      <c r="F17" s="82"/>
      <c r="G17" s="82">
        <v>25.49</v>
      </c>
      <c r="H17" s="82">
        <v>26.83</v>
      </c>
      <c r="I17" s="82"/>
      <c r="J17" s="82">
        <v>44.26</v>
      </c>
      <c r="K17" s="82">
        <v>23.96</v>
      </c>
      <c r="L17" s="82"/>
      <c r="M17" s="82"/>
      <c r="N17" s="82">
        <v>117.63</v>
      </c>
      <c r="O17" s="82">
        <v>42.56</v>
      </c>
      <c r="P17" s="82">
        <v>17.260000000000002</v>
      </c>
      <c r="Q17" s="82">
        <v>16.329999999999998</v>
      </c>
      <c r="R17" s="82">
        <v>17.420000000000002</v>
      </c>
      <c r="S17" s="82">
        <v>5</v>
      </c>
      <c r="T17" s="82">
        <v>4.2300000000000004</v>
      </c>
      <c r="U17" s="82">
        <v>7.77</v>
      </c>
      <c r="V17" s="82">
        <v>5.25</v>
      </c>
      <c r="W17" s="82">
        <v>8.89</v>
      </c>
      <c r="X17" s="82">
        <v>3.46</v>
      </c>
      <c r="Y17" s="82">
        <v>10.119999999999999</v>
      </c>
      <c r="Z17" s="82">
        <v>3.75</v>
      </c>
      <c r="AA17" s="82">
        <v>15.3</v>
      </c>
      <c r="AB17" s="82">
        <v>7.33</v>
      </c>
      <c r="AC17" s="82">
        <v>9.3699999999999992</v>
      </c>
      <c r="AD17" s="82">
        <v>7.51</v>
      </c>
      <c r="AE17" s="82">
        <v>12.45</v>
      </c>
      <c r="AF17" s="82">
        <v>6.26</v>
      </c>
      <c r="AG17" s="83">
        <v>10.87</v>
      </c>
      <c r="AH17" s="83">
        <v>9.08</v>
      </c>
      <c r="AI17" s="83">
        <v>6.16</v>
      </c>
      <c r="AJ17" s="83">
        <v>9.26</v>
      </c>
      <c r="AK17" s="83">
        <v>3.65</v>
      </c>
      <c r="AL17" s="83">
        <v>9.9499999999999993</v>
      </c>
      <c r="AM17" s="83">
        <v>4.18</v>
      </c>
      <c r="AN17" s="83">
        <v>10.85</v>
      </c>
      <c r="AO17" s="83">
        <v>4.6900000000000004</v>
      </c>
      <c r="AP17" s="83">
        <v>15.81</v>
      </c>
      <c r="AQ17" s="83">
        <v>10.83</v>
      </c>
      <c r="AR17" s="83">
        <v>6.7</v>
      </c>
      <c r="AS17" s="83">
        <v>7.7</v>
      </c>
      <c r="AT17" s="83">
        <v>6.2</v>
      </c>
      <c r="AU17" s="83">
        <v>4.04</v>
      </c>
      <c r="AV17" s="83">
        <v>3.61</v>
      </c>
    </row>
    <row r="18" spans="1:48" s="81" customFormat="1" x14ac:dyDescent="0.3">
      <c r="A18" s="79" t="s">
        <v>1101</v>
      </c>
      <c r="B18" s="80" t="s">
        <v>495</v>
      </c>
      <c r="C18" s="81" t="s">
        <v>1099</v>
      </c>
      <c r="D18" s="82">
        <v>160.91999999999999</v>
      </c>
      <c r="E18" s="82">
        <v>96.85</v>
      </c>
      <c r="F18" s="82">
        <v>88.85</v>
      </c>
      <c r="G18" s="82">
        <v>29.46</v>
      </c>
      <c r="H18" s="82">
        <v>27.73</v>
      </c>
      <c r="I18" s="82">
        <v>51.91</v>
      </c>
      <c r="J18" s="82">
        <v>47.77</v>
      </c>
      <c r="K18" s="82">
        <v>26.91</v>
      </c>
      <c r="L18" s="82">
        <v>21.75</v>
      </c>
      <c r="M18" s="82">
        <v>12.62</v>
      </c>
      <c r="N18" s="82">
        <v>121.05</v>
      </c>
      <c r="O18" s="82">
        <v>45.19</v>
      </c>
      <c r="P18" s="82">
        <v>17.57</v>
      </c>
      <c r="Q18" s="82">
        <v>17.14</v>
      </c>
      <c r="R18" s="82">
        <v>19.510000000000002</v>
      </c>
      <c r="S18" s="82">
        <v>5.57</v>
      </c>
      <c r="T18" s="82">
        <v>4.32</v>
      </c>
      <c r="U18" s="82">
        <v>8.7799999999999994</v>
      </c>
      <c r="V18" s="82">
        <v>5.13</v>
      </c>
      <c r="W18" s="82">
        <v>9.67</v>
      </c>
      <c r="X18" s="82">
        <v>3.7</v>
      </c>
      <c r="Y18" s="82">
        <v>10.79</v>
      </c>
      <c r="Z18" s="82">
        <v>4.1100000000000003</v>
      </c>
      <c r="AA18" s="82">
        <v>16.18</v>
      </c>
      <c r="AB18" s="82">
        <v>7.97</v>
      </c>
      <c r="AC18" s="82">
        <v>9.84</v>
      </c>
      <c r="AD18" s="82">
        <v>7.74</v>
      </c>
      <c r="AE18" s="82">
        <v>12.72</v>
      </c>
      <c r="AF18" s="82">
        <v>6.61</v>
      </c>
      <c r="AG18" s="83">
        <v>11.39</v>
      </c>
      <c r="AH18" s="83">
        <v>9.51</v>
      </c>
      <c r="AI18" s="83">
        <v>6.24</v>
      </c>
      <c r="AJ18" s="83">
        <v>9.73</v>
      </c>
      <c r="AK18" s="83">
        <v>3.88</v>
      </c>
      <c r="AL18" s="83">
        <v>10.52</v>
      </c>
      <c r="AM18" s="83">
        <v>4.53</v>
      </c>
      <c r="AN18" s="83">
        <v>10.98</v>
      </c>
      <c r="AO18" s="83">
        <v>5.18</v>
      </c>
      <c r="AP18" s="83">
        <v>16.75</v>
      </c>
      <c r="AQ18" s="83">
        <v>11.17</v>
      </c>
      <c r="AR18" s="83">
        <v>6.78</v>
      </c>
      <c r="AS18" s="83">
        <v>8.35</v>
      </c>
      <c r="AT18" s="83">
        <v>5.88</v>
      </c>
      <c r="AU18" s="83">
        <v>4.3600000000000003</v>
      </c>
      <c r="AV18" s="83">
        <v>3.61</v>
      </c>
    </row>
    <row r="19" spans="1:48" s="81" customFormat="1" x14ac:dyDescent="0.3">
      <c r="A19" s="79" t="s">
        <v>1102</v>
      </c>
      <c r="B19" s="80" t="s">
        <v>495</v>
      </c>
      <c r="C19" s="81" t="s">
        <v>1089</v>
      </c>
      <c r="D19" s="82">
        <v>158.27000000000001</v>
      </c>
      <c r="E19" s="82">
        <v>96.07</v>
      </c>
      <c r="F19" s="82">
        <v>81.13</v>
      </c>
      <c r="G19" s="82">
        <v>27.14</v>
      </c>
      <c r="H19" s="82">
        <v>26.1</v>
      </c>
      <c r="I19" s="82">
        <v>51.55</v>
      </c>
      <c r="J19" s="82">
        <v>48.38</v>
      </c>
      <c r="K19" s="82">
        <v>27.2</v>
      </c>
      <c r="L19" s="82">
        <v>21.28</v>
      </c>
      <c r="M19" s="82">
        <v>14.68</v>
      </c>
      <c r="N19" s="82">
        <v>121.39</v>
      </c>
      <c r="O19" s="82">
        <v>42.48</v>
      </c>
      <c r="P19" s="82">
        <v>17.32</v>
      </c>
      <c r="Q19" s="82">
        <v>15.74</v>
      </c>
      <c r="R19" s="82">
        <v>19.059999999999999</v>
      </c>
      <c r="S19" s="82">
        <v>4.9800000000000004</v>
      </c>
      <c r="T19" s="82">
        <v>4.42</v>
      </c>
      <c r="U19" s="82">
        <v>9.17</v>
      </c>
      <c r="V19" s="82">
        <v>5.21</v>
      </c>
      <c r="W19" s="82">
        <v>9.36</v>
      </c>
      <c r="X19" s="82">
        <v>3.62</v>
      </c>
      <c r="Y19" s="82"/>
      <c r="Z19" s="82"/>
      <c r="AA19" s="82">
        <v>16.440000000000001</v>
      </c>
      <c r="AB19" s="82">
        <v>7.84</v>
      </c>
      <c r="AC19" s="82">
        <v>10.61</v>
      </c>
      <c r="AD19" s="82">
        <v>8.36</v>
      </c>
      <c r="AE19" s="82">
        <v>13.54</v>
      </c>
      <c r="AF19" s="82">
        <v>7.21</v>
      </c>
      <c r="AG19" s="83">
        <v>12.01</v>
      </c>
      <c r="AH19" s="83"/>
      <c r="AI19" s="83"/>
      <c r="AJ19" s="83">
        <v>8.99</v>
      </c>
      <c r="AK19" s="83">
        <v>3.79</v>
      </c>
      <c r="AL19" s="83">
        <v>10.45</v>
      </c>
      <c r="AM19" s="83">
        <v>3.71</v>
      </c>
      <c r="AN19" s="83">
        <v>10.6</v>
      </c>
      <c r="AO19" s="83">
        <v>4.53</v>
      </c>
      <c r="AP19" s="83">
        <v>16.920000000000002</v>
      </c>
      <c r="AQ19" s="83">
        <v>12.21</v>
      </c>
      <c r="AR19" s="83">
        <v>6.93</v>
      </c>
      <c r="AS19" s="83">
        <v>8.9</v>
      </c>
      <c r="AT19" s="83">
        <v>6.26</v>
      </c>
      <c r="AU19" s="82"/>
      <c r="AV19" s="82"/>
    </row>
    <row r="20" spans="1:48" s="81" customFormat="1" x14ac:dyDescent="0.3">
      <c r="A20" s="79" t="s">
        <v>1103</v>
      </c>
      <c r="B20" s="80" t="s">
        <v>495</v>
      </c>
      <c r="C20" s="81" t="s">
        <v>1104</v>
      </c>
      <c r="D20" s="82">
        <v>175.95</v>
      </c>
      <c r="E20" s="82">
        <v>106.72</v>
      </c>
      <c r="F20" s="82">
        <v>92.64</v>
      </c>
      <c r="G20" s="82">
        <v>28.56</v>
      </c>
      <c r="H20" s="82">
        <v>33.68</v>
      </c>
      <c r="I20" s="82">
        <v>55.78</v>
      </c>
      <c r="J20" s="82">
        <v>49.42</v>
      </c>
      <c r="K20" s="82"/>
      <c r="L20" s="82">
        <v>22.14</v>
      </c>
      <c r="M20" s="82">
        <v>12.41</v>
      </c>
      <c r="N20" s="82">
        <v>133.03</v>
      </c>
      <c r="O20" s="82">
        <v>47.47</v>
      </c>
      <c r="P20" s="82">
        <v>17.510000000000002</v>
      </c>
      <c r="Q20" s="82">
        <v>17.02</v>
      </c>
      <c r="R20" s="82"/>
      <c r="S20" s="82">
        <v>6.1</v>
      </c>
      <c r="T20" s="82">
        <v>4.7</v>
      </c>
      <c r="U20" s="82"/>
      <c r="V20" s="82"/>
      <c r="W20" s="82"/>
      <c r="X20" s="82"/>
      <c r="Y20" s="82">
        <v>11.26</v>
      </c>
      <c r="Z20" s="82">
        <v>4.09</v>
      </c>
      <c r="AA20" s="82">
        <v>16.850000000000001</v>
      </c>
      <c r="AB20" s="82">
        <v>8.5500000000000007</v>
      </c>
      <c r="AC20" s="82">
        <v>10.99</v>
      </c>
      <c r="AD20" s="82">
        <v>8.82</v>
      </c>
      <c r="AE20" s="82">
        <v>13.3</v>
      </c>
      <c r="AF20" s="82">
        <v>7.59</v>
      </c>
      <c r="AG20" s="83">
        <v>10.29</v>
      </c>
      <c r="AH20" s="83">
        <v>9.83</v>
      </c>
      <c r="AI20" s="83">
        <v>6.89</v>
      </c>
      <c r="AJ20" s="83">
        <v>9.8000000000000007</v>
      </c>
      <c r="AK20" s="83">
        <v>3.83</v>
      </c>
      <c r="AL20" s="83">
        <v>10.59</v>
      </c>
      <c r="AM20" s="83">
        <v>4.1399999999999997</v>
      </c>
      <c r="AN20" s="83">
        <v>11.14</v>
      </c>
      <c r="AO20" s="83">
        <v>4.54</v>
      </c>
      <c r="AP20" s="83">
        <v>17.760000000000002</v>
      </c>
      <c r="AQ20" s="83">
        <v>12.29</v>
      </c>
      <c r="AR20" s="83">
        <v>7.03</v>
      </c>
      <c r="AS20" s="83">
        <v>8.23</v>
      </c>
      <c r="AT20" s="83">
        <v>5.95</v>
      </c>
      <c r="AU20" s="82"/>
      <c r="AV20" s="82"/>
    </row>
    <row r="21" spans="1:48" s="81" customFormat="1" x14ac:dyDescent="0.3">
      <c r="A21" s="79" t="s">
        <v>1105</v>
      </c>
      <c r="B21" s="80" t="s">
        <v>495</v>
      </c>
      <c r="C21" s="81" t="s">
        <v>1106</v>
      </c>
      <c r="D21" s="82">
        <v>163.80000000000001</v>
      </c>
      <c r="E21" s="82">
        <v>96.15</v>
      </c>
      <c r="F21" s="82">
        <v>92</v>
      </c>
      <c r="G21" s="82">
        <v>26.44</v>
      </c>
      <c r="H21" s="82">
        <v>29.15</v>
      </c>
      <c r="I21" s="82">
        <v>50.3</v>
      </c>
      <c r="J21" s="82">
        <v>48.46</v>
      </c>
      <c r="K21" s="82">
        <v>26.8</v>
      </c>
      <c r="L21" s="82">
        <v>20.190000000000001</v>
      </c>
      <c r="M21" s="82">
        <v>13.17</v>
      </c>
      <c r="N21" s="82">
        <v>123.01</v>
      </c>
      <c r="O21" s="82">
        <v>45.49</v>
      </c>
      <c r="P21" s="82">
        <v>16.98</v>
      </c>
      <c r="Q21" s="82">
        <v>16.489999999999998</v>
      </c>
      <c r="R21" s="82">
        <v>19.63</v>
      </c>
      <c r="S21" s="82">
        <v>5.72</v>
      </c>
      <c r="T21" s="82">
        <v>4.2699999999999996</v>
      </c>
      <c r="U21" s="82">
        <v>9.42</v>
      </c>
      <c r="V21" s="82">
        <v>5.58</v>
      </c>
      <c r="W21" s="82">
        <v>9.8800000000000008</v>
      </c>
      <c r="X21" s="82">
        <v>3.96</v>
      </c>
      <c r="Y21" s="82">
        <v>10.58</v>
      </c>
      <c r="Z21" s="82">
        <v>4.18</v>
      </c>
      <c r="AA21" s="82">
        <v>17.260000000000002</v>
      </c>
      <c r="AB21" s="82">
        <v>7.65</v>
      </c>
      <c r="AC21" s="82">
        <v>9.91</v>
      </c>
      <c r="AD21" s="82">
        <v>7.55</v>
      </c>
      <c r="AE21" s="82">
        <v>13.14</v>
      </c>
      <c r="AF21" s="82">
        <v>6.52</v>
      </c>
      <c r="AG21" s="83">
        <v>10.45</v>
      </c>
      <c r="AH21" s="83">
        <v>9.8000000000000007</v>
      </c>
      <c r="AI21" s="83">
        <v>6.96</v>
      </c>
      <c r="AJ21" s="83">
        <v>9.59</v>
      </c>
      <c r="AK21" s="83">
        <v>3.94</v>
      </c>
      <c r="AL21" s="83">
        <v>10.64</v>
      </c>
      <c r="AM21" s="83">
        <v>4.07</v>
      </c>
      <c r="AN21" s="83">
        <v>10.9</v>
      </c>
      <c r="AO21" s="83">
        <v>4.8099999999999996</v>
      </c>
      <c r="AP21" s="83">
        <v>17.41</v>
      </c>
      <c r="AQ21" s="83">
        <v>12.76</v>
      </c>
      <c r="AR21" s="83">
        <v>6.41</v>
      </c>
      <c r="AS21" s="83">
        <v>8.75</v>
      </c>
      <c r="AT21" s="83">
        <v>6.28</v>
      </c>
      <c r="AU21" s="82"/>
      <c r="AV21" s="82"/>
    </row>
    <row r="22" spans="1:48" s="81" customFormat="1" x14ac:dyDescent="0.3">
      <c r="A22" s="79" t="s">
        <v>1107</v>
      </c>
      <c r="B22" s="80" t="s">
        <v>495</v>
      </c>
      <c r="C22" s="81" t="s">
        <v>1108</v>
      </c>
      <c r="D22" s="82">
        <v>162.25</v>
      </c>
      <c r="E22" s="82">
        <v>98.2</v>
      </c>
      <c r="F22" s="82">
        <v>87.41</v>
      </c>
      <c r="G22" s="82">
        <v>25.09</v>
      </c>
      <c r="H22" s="82">
        <v>29.8</v>
      </c>
      <c r="I22" s="82">
        <v>53.73</v>
      </c>
      <c r="J22" s="82">
        <v>46.65</v>
      </c>
      <c r="K22" s="82">
        <v>26.99</v>
      </c>
      <c r="L22" s="82">
        <v>22.59</v>
      </c>
      <c r="M22" s="82">
        <v>13.76</v>
      </c>
      <c r="N22" s="82">
        <v>123.55</v>
      </c>
      <c r="O22" s="82">
        <v>46.57</v>
      </c>
      <c r="P22" s="82">
        <v>16.510000000000002</v>
      </c>
      <c r="Q22" s="82">
        <v>16.73</v>
      </c>
      <c r="R22" s="82">
        <v>18.97</v>
      </c>
      <c r="S22" s="82">
        <v>4.87</v>
      </c>
      <c r="T22" s="82">
        <v>3.71</v>
      </c>
      <c r="U22" s="82">
        <v>8.2899999999999991</v>
      </c>
      <c r="V22" s="82">
        <v>5.37</v>
      </c>
      <c r="W22" s="82">
        <v>8.6199999999999992</v>
      </c>
      <c r="X22" s="82">
        <v>3.31</v>
      </c>
      <c r="Y22" s="82">
        <v>9.94</v>
      </c>
      <c r="Z22" s="82">
        <v>3.62</v>
      </c>
      <c r="AA22" s="82">
        <v>14.88</v>
      </c>
      <c r="AB22" s="82">
        <v>7.36</v>
      </c>
      <c r="AC22" s="82">
        <v>9.49</v>
      </c>
      <c r="AD22" s="82">
        <v>6.56</v>
      </c>
      <c r="AE22" s="82">
        <v>11.43</v>
      </c>
      <c r="AF22" s="82">
        <v>6.62</v>
      </c>
      <c r="AG22" s="83">
        <v>9.1199999999999992</v>
      </c>
      <c r="AH22" s="83">
        <v>8.8800000000000008</v>
      </c>
      <c r="AI22" s="83">
        <v>5.62</v>
      </c>
      <c r="AJ22" s="83">
        <v>8.58</v>
      </c>
      <c r="AK22" s="83">
        <v>3.31</v>
      </c>
      <c r="AL22" s="83">
        <v>10.01</v>
      </c>
      <c r="AM22" s="83">
        <v>3.4</v>
      </c>
      <c r="AN22" s="83">
        <v>10.09</v>
      </c>
      <c r="AO22" s="83">
        <v>4.0599999999999996</v>
      </c>
      <c r="AP22" s="83">
        <v>16.190000000000001</v>
      </c>
      <c r="AQ22" s="83">
        <v>11.01</v>
      </c>
      <c r="AR22" s="83">
        <v>5.63</v>
      </c>
      <c r="AS22" s="83">
        <v>7.54</v>
      </c>
      <c r="AT22" s="83">
        <v>5.0999999999999996</v>
      </c>
      <c r="AU22" s="83">
        <v>4.2300000000000004</v>
      </c>
      <c r="AV22" s="83">
        <v>3.95</v>
      </c>
    </row>
    <row r="23" spans="1:48" s="81" customFormat="1" x14ac:dyDescent="0.3">
      <c r="A23" s="79" t="s">
        <v>1109</v>
      </c>
      <c r="B23" s="80" t="s">
        <v>495</v>
      </c>
      <c r="C23" s="81" t="s">
        <v>1110</v>
      </c>
      <c r="D23" s="82">
        <v>158.69999999999999</v>
      </c>
      <c r="E23" s="82">
        <v>94.44</v>
      </c>
      <c r="F23" s="82">
        <v>81.650000000000006</v>
      </c>
      <c r="G23" s="82">
        <v>28.73</v>
      </c>
      <c r="H23" s="82">
        <v>27.33</v>
      </c>
      <c r="I23" s="82">
        <v>52.54</v>
      </c>
      <c r="J23" s="82">
        <v>45.88</v>
      </c>
      <c r="K23" s="82">
        <v>25.64</v>
      </c>
      <c r="L23" s="82">
        <v>22.75</v>
      </c>
      <c r="M23" s="82">
        <v>13.53</v>
      </c>
      <c r="N23" s="82">
        <v>117.12</v>
      </c>
      <c r="O23" s="82">
        <v>41.94</v>
      </c>
      <c r="P23" s="82">
        <v>16.21</v>
      </c>
      <c r="Q23" s="82">
        <v>15.19</v>
      </c>
      <c r="R23" s="82">
        <v>20.329999999999998</v>
      </c>
      <c r="S23" s="82">
        <v>5.55</v>
      </c>
      <c r="T23" s="82">
        <v>4.07</v>
      </c>
      <c r="U23" s="82">
        <v>8.7200000000000006</v>
      </c>
      <c r="V23" s="82">
        <v>5.53</v>
      </c>
      <c r="W23" s="82">
        <v>9.33</v>
      </c>
      <c r="X23" s="82">
        <v>3.13</v>
      </c>
      <c r="Y23" s="82">
        <v>10.17</v>
      </c>
      <c r="Z23" s="82">
        <v>3.47</v>
      </c>
      <c r="AA23" s="82">
        <v>16.510000000000002</v>
      </c>
      <c r="AB23" s="82">
        <v>8.6199999999999992</v>
      </c>
      <c r="AC23" s="82">
        <v>9.8800000000000008</v>
      </c>
      <c r="AD23" s="82">
        <v>8.33</v>
      </c>
      <c r="AE23" s="82">
        <v>12.99</v>
      </c>
      <c r="AF23" s="82">
        <v>6.74</v>
      </c>
      <c r="AG23" s="83">
        <v>10.79</v>
      </c>
      <c r="AH23" s="83">
        <v>9.3800000000000008</v>
      </c>
      <c r="AI23" s="83">
        <v>7.36</v>
      </c>
      <c r="AJ23" s="83">
        <v>8.8800000000000008</v>
      </c>
      <c r="AK23" s="83">
        <v>3.51</v>
      </c>
      <c r="AL23" s="83">
        <v>10.11</v>
      </c>
      <c r="AM23" s="83">
        <v>3.51</v>
      </c>
      <c r="AN23" s="83">
        <v>11.32</v>
      </c>
      <c r="AO23" s="83">
        <v>4.43</v>
      </c>
      <c r="AP23" s="83">
        <v>17.87</v>
      </c>
      <c r="AQ23" s="83">
        <v>12.53</v>
      </c>
      <c r="AR23" s="83">
        <v>6.67</v>
      </c>
      <c r="AS23" s="83">
        <v>8.64</v>
      </c>
      <c r="AT23" s="83">
        <v>6.33</v>
      </c>
      <c r="AU23" s="83">
        <v>4.1399999999999997</v>
      </c>
      <c r="AV23" s="83">
        <v>3.87</v>
      </c>
    </row>
    <row r="24" spans="1:48" s="81" customFormat="1" x14ac:dyDescent="0.3">
      <c r="A24" s="79" t="s">
        <v>1111</v>
      </c>
      <c r="B24" s="80" t="s">
        <v>495</v>
      </c>
      <c r="C24" s="81" t="s">
        <v>1104</v>
      </c>
      <c r="D24" s="82">
        <v>189.25</v>
      </c>
      <c r="E24" s="82">
        <v>113.08</v>
      </c>
      <c r="F24" s="82">
        <v>99.07</v>
      </c>
      <c r="G24" s="82">
        <v>28.74</v>
      </c>
      <c r="H24" s="82">
        <v>34.049999999999997</v>
      </c>
      <c r="I24" s="82">
        <v>56.21</v>
      </c>
      <c r="J24" s="82">
        <v>57.33</v>
      </c>
      <c r="K24" s="82">
        <f>17.922</f>
        <v>17.922000000000001</v>
      </c>
      <c r="L24" s="82">
        <v>25.95</v>
      </c>
      <c r="M24" s="82">
        <v>14.9</v>
      </c>
      <c r="N24" s="82">
        <v>140.09</v>
      </c>
      <c r="O24" s="82">
        <v>51.98</v>
      </c>
      <c r="P24" s="82">
        <v>22</v>
      </c>
      <c r="Q24" s="82">
        <v>19.829999999999998</v>
      </c>
      <c r="R24" s="82"/>
      <c r="S24" s="82">
        <v>6.32</v>
      </c>
      <c r="T24" s="82">
        <v>5.26</v>
      </c>
      <c r="U24" s="82">
        <v>11.29</v>
      </c>
      <c r="V24" s="82">
        <v>6.97</v>
      </c>
      <c r="W24" s="82">
        <v>10.89</v>
      </c>
      <c r="X24" s="82">
        <v>4.2699999999999996</v>
      </c>
      <c r="Y24" s="82"/>
      <c r="Z24" s="82"/>
      <c r="AA24" s="82">
        <v>18.89</v>
      </c>
      <c r="AB24" s="82">
        <v>9.7799999999999994</v>
      </c>
      <c r="AC24" s="82">
        <v>12.38</v>
      </c>
      <c r="AD24" s="82">
        <v>9.8000000000000007</v>
      </c>
      <c r="AE24" s="82">
        <v>15.75</v>
      </c>
      <c r="AF24" s="82">
        <v>8.25</v>
      </c>
      <c r="AG24" s="83">
        <v>13.04</v>
      </c>
      <c r="AH24" s="83">
        <v>12.2</v>
      </c>
      <c r="AI24" s="83">
        <v>7.39</v>
      </c>
      <c r="AJ24" s="83">
        <v>10.49</v>
      </c>
      <c r="AK24" s="83">
        <v>4.45</v>
      </c>
      <c r="AL24" s="83">
        <v>10.88</v>
      </c>
      <c r="AM24" s="83">
        <v>4.53</v>
      </c>
      <c r="AN24" s="83">
        <v>12.27</v>
      </c>
      <c r="AO24" s="83">
        <v>5.24</v>
      </c>
      <c r="AP24" s="83">
        <v>19.7</v>
      </c>
      <c r="AQ24" s="83">
        <v>13.94</v>
      </c>
      <c r="AR24" s="83">
        <v>8.08</v>
      </c>
      <c r="AS24" s="83"/>
      <c r="AT24" s="83"/>
      <c r="AU24" s="82"/>
      <c r="AV24" s="82"/>
    </row>
    <row r="25" spans="1:48" s="81" customFormat="1" x14ac:dyDescent="0.3">
      <c r="A25" s="79" t="s">
        <v>1103</v>
      </c>
      <c r="B25" s="80" t="s">
        <v>495</v>
      </c>
      <c r="C25" s="81" t="s">
        <v>1104</v>
      </c>
      <c r="D25" s="82">
        <v>185</v>
      </c>
      <c r="E25" s="82">
        <v>109.85</v>
      </c>
      <c r="F25" s="82"/>
      <c r="G25" s="82">
        <v>27.01</v>
      </c>
      <c r="H25" s="82" t="s">
        <v>56</v>
      </c>
      <c r="I25" s="82"/>
      <c r="J25" s="82">
        <v>53.46</v>
      </c>
      <c r="K25" s="82">
        <v>31.22</v>
      </c>
      <c r="L25" s="82">
        <v>25.83</v>
      </c>
      <c r="M25" s="82">
        <v>14.01</v>
      </c>
      <c r="N25" s="82"/>
      <c r="O25" s="82">
        <v>50.92</v>
      </c>
      <c r="P25" s="82">
        <v>19.03</v>
      </c>
      <c r="Q25" s="82">
        <v>18.850000000000001</v>
      </c>
      <c r="R25" s="82"/>
      <c r="S25" s="82">
        <v>5.75</v>
      </c>
      <c r="T25" s="82">
        <v>4.25</v>
      </c>
      <c r="U25" s="82">
        <v>9.89</v>
      </c>
      <c r="V25" s="82">
        <v>6.3</v>
      </c>
      <c r="W25" s="82">
        <v>10.1</v>
      </c>
      <c r="X25" s="82">
        <v>4.18</v>
      </c>
      <c r="Y25" s="82"/>
      <c r="Z25" s="82"/>
      <c r="AA25" s="82">
        <v>17.420000000000002</v>
      </c>
      <c r="AB25" s="82">
        <v>8.23</v>
      </c>
      <c r="AC25" s="82">
        <v>11.62</v>
      </c>
      <c r="AD25" s="82">
        <v>9.1300000000000008</v>
      </c>
      <c r="AE25" s="82">
        <v>15.3</v>
      </c>
      <c r="AF25" s="82">
        <v>7.62</v>
      </c>
      <c r="AG25" s="83">
        <v>15.21</v>
      </c>
      <c r="AH25" s="82"/>
      <c r="AI25" s="82"/>
      <c r="AJ25" s="83">
        <v>9.67</v>
      </c>
      <c r="AK25" s="83">
        <v>3.99</v>
      </c>
      <c r="AL25" s="83">
        <v>10.93</v>
      </c>
      <c r="AM25" s="83">
        <v>4.1900000000000004</v>
      </c>
      <c r="AN25" s="82"/>
      <c r="AO25" s="83"/>
      <c r="AP25" s="83">
        <v>17.899999999999999</v>
      </c>
      <c r="AQ25" s="83">
        <v>12.28</v>
      </c>
      <c r="AR25" s="83">
        <v>7.49</v>
      </c>
      <c r="AS25" s="83"/>
      <c r="AT25" s="83"/>
      <c r="AU25" s="82"/>
      <c r="AV25" s="82"/>
    </row>
    <row r="26" spans="1:48" s="81" customFormat="1" x14ac:dyDescent="0.3">
      <c r="A26" s="79" t="s">
        <v>1112</v>
      </c>
      <c r="B26" s="80" t="s">
        <v>495</v>
      </c>
      <c r="C26" s="81" t="s">
        <v>1113</v>
      </c>
      <c r="D26" s="82">
        <v>155.08000000000001</v>
      </c>
      <c r="E26" s="82">
        <v>93.3</v>
      </c>
      <c r="F26" s="82">
        <v>86.02</v>
      </c>
      <c r="G26" s="82">
        <v>27.83</v>
      </c>
      <c r="H26" s="82">
        <v>29.12</v>
      </c>
      <c r="I26" s="82">
        <v>53.17</v>
      </c>
      <c r="J26" s="82">
        <v>45.53</v>
      </c>
      <c r="K26" s="82">
        <v>24.69</v>
      </c>
      <c r="L26" s="82">
        <v>22.17</v>
      </c>
      <c r="M26" s="82">
        <v>14.22</v>
      </c>
      <c r="N26" s="82">
        <v>116.49</v>
      </c>
      <c r="O26" s="82">
        <v>42.05</v>
      </c>
      <c r="P26" s="82">
        <v>14.65</v>
      </c>
      <c r="Q26" s="82">
        <v>15.03</v>
      </c>
      <c r="R26" s="82">
        <v>17.920000000000002</v>
      </c>
      <c r="S26" s="82">
        <v>5.04</v>
      </c>
      <c r="T26" s="82">
        <v>4.04</v>
      </c>
      <c r="U26" s="82">
        <v>8.35</v>
      </c>
      <c r="V26" s="82">
        <v>5.14</v>
      </c>
      <c r="W26" s="82">
        <v>7.87</v>
      </c>
      <c r="X26" s="82">
        <v>2.89</v>
      </c>
      <c r="Y26" s="82">
        <v>9.7799999999999994</v>
      </c>
      <c r="Z26" s="82">
        <v>3.43</v>
      </c>
      <c r="AA26" s="82">
        <v>13.97</v>
      </c>
      <c r="AB26" s="82">
        <v>7.09</v>
      </c>
      <c r="AC26" s="82">
        <v>8.73</v>
      </c>
      <c r="AD26" s="82">
        <v>6.45</v>
      </c>
      <c r="AE26" s="82">
        <v>11.83</v>
      </c>
      <c r="AF26" s="82">
        <v>5.67</v>
      </c>
      <c r="AG26" s="82">
        <v>9.18</v>
      </c>
      <c r="AH26" s="83">
        <v>8.86</v>
      </c>
      <c r="AI26" s="83">
        <v>6.23</v>
      </c>
      <c r="AJ26" s="83">
        <v>7.96</v>
      </c>
      <c r="AK26" s="83">
        <v>3.02</v>
      </c>
      <c r="AL26" s="83">
        <v>9.08</v>
      </c>
      <c r="AM26" s="83">
        <v>3.3</v>
      </c>
      <c r="AN26" s="83">
        <v>9.57</v>
      </c>
      <c r="AO26" s="83">
        <v>4.01</v>
      </c>
      <c r="AP26" s="83">
        <v>15.02</v>
      </c>
      <c r="AQ26" s="83">
        <v>10.93</v>
      </c>
      <c r="AR26" s="83">
        <v>5.47</v>
      </c>
      <c r="AS26" s="83">
        <v>8.19</v>
      </c>
      <c r="AT26" s="83">
        <v>5.31</v>
      </c>
      <c r="AU26" s="83">
        <v>3.75</v>
      </c>
      <c r="AV26" s="83">
        <v>3.18</v>
      </c>
    </row>
    <row r="27" spans="1:48" s="81" customFormat="1" x14ac:dyDescent="0.3">
      <c r="A27" s="79" t="s">
        <v>1114</v>
      </c>
      <c r="B27" s="80" t="s">
        <v>495</v>
      </c>
      <c r="C27" s="81" t="s">
        <v>1115</v>
      </c>
      <c r="D27" s="82">
        <v>172.05</v>
      </c>
      <c r="E27" s="82">
        <v>105.83</v>
      </c>
      <c r="F27" s="82">
        <v>93.88</v>
      </c>
      <c r="G27" s="82">
        <v>31.21</v>
      </c>
      <c r="H27" s="82">
        <v>30.12</v>
      </c>
      <c r="I27" s="82">
        <v>55.75</v>
      </c>
      <c r="J27" s="82">
        <v>49.98</v>
      </c>
      <c r="K27" s="82">
        <v>30.38</v>
      </c>
      <c r="L27" s="82">
        <v>25.14</v>
      </c>
      <c r="M27" s="82">
        <v>14.32</v>
      </c>
      <c r="N27" s="82">
        <v>128.76</v>
      </c>
      <c r="O27" s="82">
        <v>49.42</v>
      </c>
      <c r="P27" s="82">
        <v>17.989999999999998</v>
      </c>
      <c r="Q27" s="82">
        <v>16.16</v>
      </c>
      <c r="R27" s="82">
        <v>21.76</v>
      </c>
      <c r="S27" s="82">
        <v>5.27</v>
      </c>
      <c r="T27" s="82">
        <v>3.75</v>
      </c>
      <c r="U27" s="82">
        <v>8.83</v>
      </c>
      <c r="V27" s="82">
        <v>5.08</v>
      </c>
      <c r="W27" s="82">
        <v>9.26</v>
      </c>
      <c r="X27" s="82">
        <v>3.23</v>
      </c>
      <c r="Y27" s="82">
        <v>10.76</v>
      </c>
      <c r="Z27" s="82">
        <v>3.86</v>
      </c>
      <c r="AA27" s="82">
        <v>15.9</v>
      </c>
      <c r="AB27" s="82">
        <v>7.64</v>
      </c>
      <c r="AC27" s="82">
        <v>9.6199999999999992</v>
      </c>
      <c r="AD27" s="82">
        <v>7.27</v>
      </c>
      <c r="AE27" s="82">
        <v>13.16</v>
      </c>
      <c r="AF27" s="82">
        <v>7.1</v>
      </c>
      <c r="AG27" s="83">
        <v>10.59</v>
      </c>
      <c r="AH27" s="83">
        <v>9.73</v>
      </c>
      <c r="AI27" s="83">
        <v>6.99</v>
      </c>
      <c r="AJ27" s="83">
        <v>9.43</v>
      </c>
      <c r="AK27" s="83">
        <v>3.34</v>
      </c>
      <c r="AL27" s="83">
        <v>9.9600000000000009</v>
      </c>
      <c r="AM27" s="83">
        <v>3.51</v>
      </c>
      <c r="AN27" s="83">
        <v>10.15</v>
      </c>
      <c r="AO27" s="83">
        <v>4.16</v>
      </c>
      <c r="AP27" s="83">
        <v>15.96</v>
      </c>
      <c r="AQ27" s="83">
        <v>11.2</v>
      </c>
      <c r="AR27" s="83">
        <v>6.53</v>
      </c>
      <c r="AS27" s="83">
        <v>8.14</v>
      </c>
      <c r="AT27" s="83">
        <v>5.87</v>
      </c>
      <c r="AU27" s="83">
        <v>4.32</v>
      </c>
      <c r="AV27" s="83">
        <v>3.72</v>
      </c>
    </row>
    <row r="28" spans="1:48" s="81" customFormat="1" x14ac:dyDescent="0.3">
      <c r="A28" s="79" t="s">
        <v>1116</v>
      </c>
      <c r="B28" s="80" t="s">
        <v>495</v>
      </c>
      <c r="C28" s="81" t="s">
        <v>1117</v>
      </c>
      <c r="D28" s="82">
        <v>158.30000000000001</v>
      </c>
      <c r="E28" s="82">
        <v>95.25</v>
      </c>
      <c r="F28" s="82">
        <v>89.51</v>
      </c>
      <c r="G28" s="82">
        <v>30.76</v>
      </c>
      <c r="H28" s="82">
        <v>30.37</v>
      </c>
      <c r="I28" s="82">
        <v>53.62</v>
      </c>
      <c r="J28" s="82">
        <v>47.99</v>
      </c>
      <c r="K28" s="82">
        <v>27.33</v>
      </c>
      <c r="L28" s="82">
        <v>22.91</v>
      </c>
      <c r="M28" s="82">
        <v>13.55</v>
      </c>
      <c r="N28" s="82">
        <v>120.86</v>
      </c>
      <c r="O28" s="82">
        <v>41.65</v>
      </c>
      <c r="P28" s="82">
        <v>15.79</v>
      </c>
      <c r="Q28" s="82">
        <v>16.440000000000001</v>
      </c>
      <c r="R28" s="82"/>
      <c r="S28" s="82"/>
      <c r="T28" s="82"/>
      <c r="U28" s="82"/>
      <c r="V28" s="82"/>
      <c r="W28" s="82"/>
      <c r="X28" s="82"/>
      <c r="Y28" s="82">
        <v>11.64</v>
      </c>
      <c r="Z28" s="82">
        <v>4.3899999999999997</v>
      </c>
      <c r="AA28" s="82">
        <v>17.55</v>
      </c>
      <c r="AB28" s="82">
        <v>8.6300000000000008</v>
      </c>
      <c r="AC28" s="82">
        <v>10.67</v>
      </c>
      <c r="AD28" s="82">
        <v>8.26</v>
      </c>
      <c r="AE28" s="82">
        <v>13.93</v>
      </c>
      <c r="AF28" s="82">
        <v>6.46</v>
      </c>
      <c r="AG28" s="83">
        <v>10.82</v>
      </c>
      <c r="AH28" s="83">
        <v>9.84</v>
      </c>
      <c r="AI28" s="83">
        <v>6.46</v>
      </c>
      <c r="AJ28" s="83">
        <v>9.3800000000000008</v>
      </c>
      <c r="AK28" s="83">
        <v>3.66</v>
      </c>
      <c r="AL28" s="82"/>
      <c r="AM28" s="83"/>
      <c r="AN28" s="83"/>
      <c r="AO28" s="83"/>
      <c r="AP28" s="83">
        <v>17.78</v>
      </c>
      <c r="AQ28" s="83">
        <v>12.54</v>
      </c>
      <c r="AR28" s="83">
        <v>6.87</v>
      </c>
      <c r="AS28" s="83"/>
      <c r="AT28" s="83"/>
      <c r="AU28" s="82"/>
      <c r="AV28" s="82"/>
    </row>
    <row r="29" spans="1:48" s="81" customFormat="1" x14ac:dyDescent="0.3">
      <c r="A29" s="79" t="s">
        <v>1118</v>
      </c>
      <c r="B29" s="80" t="s">
        <v>495</v>
      </c>
      <c r="C29" s="81" t="s">
        <v>91</v>
      </c>
      <c r="D29" s="82">
        <v>171.8</v>
      </c>
      <c r="E29" s="82">
        <v>104.78</v>
      </c>
      <c r="F29" s="82">
        <v>94.22</v>
      </c>
      <c r="G29" s="82">
        <v>26.95</v>
      </c>
      <c r="H29" s="82">
        <v>31.83</v>
      </c>
      <c r="I29" s="82">
        <v>55.97</v>
      </c>
      <c r="J29" s="82">
        <v>49.69</v>
      </c>
      <c r="K29" s="82">
        <v>29.41</v>
      </c>
      <c r="L29" s="82">
        <v>24.92</v>
      </c>
      <c r="M29" s="82">
        <v>11.72</v>
      </c>
      <c r="N29" s="82">
        <v>131.13</v>
      </c>
      <c r="O29" s="82">
        <v>45.65</v>
      </c>
      <c r="P29" s="82">
        <v>20.07</v>
      </c>
      <c r="Q29" s="82">
        <v>17.29</v>
      </c>
      <c r="R29" s="82">
        <v>20.07</v>
      </c>
      <c r="S29" s="82">
        <v>5.36</v>
      </c>
      <c r="T29" s="82">
        <v>4.18</v>
      </c>
      <c r="U29" s="82">
        <v>9.2200000000000006</v>
      </c>
      <c r="V29" s="82">
        <v>6.1</v>
      </c>
      <c r="W29" s="82">
        <v>9.75</v>
      </c>
      <c r="X29" s="82">
        <v>3.66</v>
      </c>
      <c r="Y29" s="82">
        <v>11.6</v>
      </c>
      <c r="Z29" s="82">
        <v>3.87</v>
      </c>
      <c r="AA29" s="82">
        <v>17.79</v>
      </c>
      <c r="AB29" s="82">
        <v>8.25</v>
      </c>
      <c r="AC29" s="82">
        <v>11.06</v>
      </c>
      <c r="AD29" s="82">
        <v>8</v>
      </c>
      <c r="AE29" s="82">
        <v>13.95</v>
      </c>
      <c r="AF29" s="82">
        <v>7.63</v>
      </c>
      <c r="AG29" s="83">
        <v>10.68</v>
      </c>
      <c r="AH29" s="82"/>
      <c r="AI29" s="83">
        <v>6.47</v>
      </c>
      <c r="AJ29" s="83">
        <v>9.52</v>
      </c>
      <c r="AK29" s="83">
        <v>3.86</v>
      </c>
      <c r="AL29" s="83">
        <v>10.41</v>
      </c>
      <c r="AM29" s="83">
        <v>3.88</v>
      </c>
      <c r="AN29" s="83">
        <v>10.93</v>
      </c>
      <c r="AO29" s="83">
        <v>4.6399999999999997</v>
      </c>
      <c r="AP29" s="83">
        <v>17.46</v>
      </c>
      <c r="AQ29" s="83">
        <v>12.9</v>
      </c>
      <c r="AR29" s="83">
        <v>6.9</v>
      </c>
      <c r="AS29" s="83">
        <v>8.48</v>
      </c>
      <c r="AT29" s="83">
        <v>5.74</v>
      </c>
      <c r="AU29" s="83">
        <v>4.7</v>
      </c>
      <c r="AV29" s="83">
        <v>4.09</v>
      </c>
    </row>
    <row r="30" spans="1:48" s="81" customFormat="1" x14ac:dyDescent="0.3">
      <c r="A30" s="79" t="s">
        <v>1119</v>
      </c>
      <c r="B30" s="80" t="s">
        <v>495</v>
      </c>
      <c r="C30" s="81" t="s">
        <v>1120</v>
      </c>
      <c r="D30" s="82">
        <v>172.35</v>
      </c>
      <c r="E30" s="82">
        <v>105.82</v>
      </c>
      <c r="F30" s="82">
        <v>100.77</v>
      </c>
      <c r="G30" s="82">
        <v>27.9</v>
      </c>
      <c r="H30" s="82">
        <v>31.94</v>
      </c>
      <c r="I30" s="82">
        <v>56.16</v>
      </c>
      <c r="J30" s="82">
        <v>53.19</v>
      </c>
      <c r="K30" s="82">
        <v>31.06</v>
      </c>
      <c r="L30" s="82">
        <v>25.44</v>
      </c>
      <c r="M30" s="82">
        <v>14.44</v>
      </c>
      <c r="N30" s="82">
        <v>129.71</v>
      </c>
      <c r="O30" s="82">
        <v>51.45</v>
      </c>
      <c r="P30" s="82">
        <v>20.28</v>
      </c>
      <c r="Q30" s="82">
        <v>18.96</v>
      </c>
      <c r="R30" s="82">
        <v>21.67</v>
      </c>
      <c r="S30" s="82">
        <v>6.16</v>
      </c>
      <c r="T30" s="82">
        <v>4.62</v>
      </c>
      <c r="U30" s="82">
        <v>9.5399999999999991</v>
      </c>
      <c r="V30" s="82">
        <v>5.86</v>
      </c>
      <c r="W30" s="82">
        <v>10.17</v>
      </c>
      <c r="X30" s="82">
        <v>3.57</v>
      </c>
      <c r="Y30" s="82">
        <v>11.15</v>
      </c>
      <c r="Z30" s="82">
        <v>4.13</v>
      </c>
      <c r="AA30" s="82">
        <v>16.420000000000002</v>
      </c>
      <c r="AB30" s="82">
        <v>8.4600000000000009</v>
      </c>
      <c r="AC30" s="82">
        <v>10.85</v>
      </c>
      <c r="AD30" s="82">
        <v>7.87</v>
      </c>
      <c r="AE30" s="82">
        <v>13.49</v>
      </c>
      <c r="AF30" s="82">
        <v>7.65</v>
      </c>
      <c r="AG30" s="83">
        <v>11.5</v>
      </c>
      <c r="AH30" s="83">
        <v>10.37</v>
      </c>
      <c r="AI30" s="83">
        <v>6.52</v>
      </c>
      <c r="AJ30" s="83">
        <v>9.3000000000000007</v>
      </c>
      <c r="AK30" s="83">
        <v>3.65</v>
      </c>
      <c r="AL30" s="83">
        <v>11.12</v>
      </c>
      <c r="AM30" s="83">
        <v>3.88</v>
      </c>
      <c r="AN30" s="83">
        <v>11.44</v>
      </c>
      <c r="AO30" s="83">
        <v>4.5999999999999996</v>
      </c>
      <c r="AP30" s="83">
        <v>16.96</v>
      </c>
      <c r="AQ30" s="83">
        <v>12.61</v>
      </c>
      <c r="AR30" s="83">
        <v>6.49</v>
      </c>
      <c r="AS30" s="83">
        <v>9.32</v>
      </c>
      <c r="AT30" s="83">
        <v>6.1</v>
      </c>
      <c r="AU30" s="83">
        <v>3.76</v>
      </c>
      <c r="AV30" s="83">
        <v>3.48</v>
      </c>
    </row>
    <row r="31" spans="1:48" s="81" customFormat="1" x14ac:dyDescent="0.3">
      <c r="A31" s="79" t="s">
        <v>1121</v>
      </c>
      <c r="B31" s="80" t="s">
        <v>495</v>
      </c>
      <c r="C31" s="81" t="s">
        <v>1083</v>
      </c>
      <c r="D31" s="82">
        <v>169.09</v>
      </c>
      <c r="E31" s="82">
        <v>100.21</v>
      </c>
      <c r="F31" s="82">
        <v>89.4</v>
      </c>
      <c r="G31" s="82">
        <v>26.09</v>
      </c>
      <c r="H31" s="82">
        <v>27.83</v>
      </c>
      <c r="I31" s="82">
        <v>52.61</v>
      </c>
      <c r="J31" s="82">
        <v>47.17</v>
      </c>
      <c r="K31" s="82">
        <v>28.36</v>
      </c>
      <c r="L31" s="82">
        <v>24.08</v>
      </c>
      <c r="M31" s="82">
        <v>12.86</v>
      </c>
      <c r="N31" s="82">
        <v>127.89</v>
      </c>
      <c r="O31" s="82">
        <v>44.07</v>
      </c>
      <c r="P31" s="82">
        <v>18.2</v>
      </c>
      <c r="Q31" s="82">
        <v>16.84</v>
      </c>
      <c r="R31" s="82">
        <v>19.8</v>
      </c>
      <c r="S31" s="82">
        <v>5.45</v>
      </c>
      <c r="T31" s="82">
        <v>4.1399999999999997</v>
      </c>
      <c r="U31" s="82">
        <v>8.7899999999999991</v>
      </c>
      <c r="V31" s="82">
        <v>6.17</v>
      </c>
      <c r="W31" s="82">
        <v>10.74</v>
      </c>
      <c r="X31" s="82">
        <v>3.58</v>
      </c>
      <c r="Y31" s="82">
        <v>11.69</v>
      </c>
      <c r="Z31" s="82">
        <v>3.73</v>
      </c>
      <c r="AA31" s="82">
        <v>16.36</v>
      </c>
      <c r="AB31" s="82">
        <v>8.14</v>
      </c>
      <c r="AC31" s="82">
        <v>10.43</v>
      </c>
      <c r="AD31" s="82">
        <v>8.11</v>
      </c>
      <c r="AE31" s="82">
        <v>12.99</v>
      </c>
      <c r="AF31" s="82">
        <v>7.08</v>
      </c>
      <c r="AG31" s="83">
        <v>10.92</v>
      </c>
      <c r="AH31" s="83">
        <v>9.85</v>
      </c>
      <c r="AI31" s="83">
        <v>7.66</v>
      </c>
      <c r="AJ31" s="83">
        <v>10.09</v>
      </c>
      <c r="AK31" s="83">
        <v>3.5</v>
      </c>
      <c r="AL31" s="83">
        <v>11.07</v>
      </c>
      <c r="AM31" s="83">
        <v>3.48</v>
      </c>
      <c r="AN31" s="83">
        <v>11.01</v>
      </c>
      <c r="AO31" s="83">
        <v>4.21</v>
      </c>
      <c r="AP31" s="83">
        <v>16.96</v>
      </c>
      <c r="AQ31" s="83">
        <v>11.76</v>
      </c>
      <c r="AR31" s="83">
        <v>6.58</v>
      </c>
      <c r="AS31" s="83">
        <v>9.16</v>
      </c>
      <c r="AT31" s="83">
        <v>6.3</v>
      </c>
      <c r="AU31" s="83">
        <v>4.33</v>
      </c>
      <c r="AV31" s="83">
        <v>3.92</v>
      </c>
    </row>
    <row r="32" spans="1:48" s="81" customFormat="1" x14ac:dyDescent="0.3">
      <c r="A32" s="79" t="s">
        <v>1122</v>
      </c>
      <c r="B32" s="80" t="s">
        <v>495</v>
      </c>
      <c r="C32" s="81" t="s">
        <v>1083</v>
      </c>
      <c r="D32" s="82">
        <v>175.5</v>
      </c>
      <c r="E32" s="82">
        <v>104.14</v>
      </c>
      <c r="F32" s="82">
        <v>92.28</v>
      </c>
      <c r="G32" s="82">
        <v>31.83</v>
      </c>
      <c r="H32" s="82">
        <v>33.26</v>
      </c>
      <c r="I32" s="82">
        <v>55.05</v>
      </c>
      <c r="J32" s="82">
        <v>47.77</v>
      </c>
      <c r="K32" s="82">
        <v>27.26</v>
      </c>
      <c r="L32" s="82">
        <v>25.47</v>
      </c>
      <c r="M32" s="82">
        <v>14.93</v>
      </c>
      <c r="N32" s="82">
        <v>131.65</v>
      </c>
      <c r="O32" s="82">
        <v>46.6</v>
      </c>
      <c r="P32" s="82">
        <v>18.03</v>
      </c>
      <c r="Q32" s="82">
        <v>17.86</v>
      </c>
      <c r="R32" s="82">
        <v>20.09</v>
      </c>
      <c r="S32" s="82">
        <v>5</v>
      </c>
      <c r="T32" s="82">
        <v>3.8</v>
      </c>
      <c r="U32" s="82">
        <v>9.26</v>
      </c>
      <c r="V32" s="82">
        <v>5.7</v>
      </c>
      <c r="W32" s="82">
        <v>10.4</v>
      </c>
      <c r="X32" s="82">
        <v>3.37</v>
      </c>
      <c r="Y32" s="82">
        <v>11.08</v>
      </c>
      <c r="Z32" s="82">
        <v>3.48</v>
      </c>
      <c r="AA32" s="82">
        <v>15.98</v>
      </c>
      <c r="AB32" s="82">
        <v>7.77</v>
      </c>
      <c r="AC32" s="82">
        <v>9.7799999999999994</v>
      </c>
      <c r="AD32" s="82">
        <v>8.06</v>
      </c>
      <c r="AE32" s="82">
        <v>12.26</v>
      </c>
      <c r="AF32" s="82">
        <v>6.57</v>
      </c>
      <c r="AG32" s="83">
        <v>9.58</v>
      </c>
      <c r="AH32" s="83">
        <v>9.24</v>
      </c>
      <c r="AI32" s="83">
        <v>6.36</v>
      </c>
      <c r="AJ32" s="83">
        <v>9.7100000000000009</v>
      </c>
      <c r="AK32" s="83">
        <v>3.53</v>
      </c>
      <c r="AL32" s="83">
        <v>10.78</v>
      </c>
      <c r="AM32" s="83">
        <v>3.6</v>
      </c>
      <c r="AN32" s="83">
        <v>10.54</v>
      </c>
      <c r="AO32" s="83">
        <v>4.33</v>
      </c>
      <c r="AP32" s="83">
        <v>17.05</v>
      </c>
      <c r="AQ32" s="83">
        <v>11.59</v>
      </c>
      <c r="AR32" s="83">
        <v>6.45</v>
      </c>
      <c r="AS32" s="83">
        <v>8.2100000000000009</v>
      </c>
      <c r="AT32" s="83">
        <v>5.81</v>
      </c>
      <c r="AU32" s="83">
        <v>4.32</v>
      </c>
      <c r="AV32" s="83">
        <v>3.67</v>
      </c>
    </row>
    <row r="33" spans="1:48" s="81" customFormat="1" x14ac:dyDescent="0.3">
      <c r="A33" s="79" t="s">
        <v>1123</v>
      </c>
      <c r="B33" s="80" t="s">
        <v>495</v>
      </c>
      <c r="C33" s="81" t="s">
        <v>1083</v>
      </c>
      <c r="D33" s="82">
        <v>173.95</v>
      </c>
      <c r="E33" s="82">
        <v>106.63</v>
      </c>
      <c r="F33" s="82">
        <v>93.5</v>
      </c>
      <c r="G33" s="82">
        <v>26.43</v>
      </c>
      <c r="H33" s="82">
        <v>27.92</v>
      </c>
      <c r="I33" s="82">
        <v>53</v>
      </c>
      <c r="J33" s="82">
        <v>50.8</v>
      </c>
      <c r="K33" s="82">
        <v>30.43</v>
      </c>
      <c r="L33" s="82">
        <v>24.48</v>
      </c>
      <c r="M33" s="82">
        <v>12.74</v>
      </c>
      <c r="N33" s="82">
        <v>128.72</v>
      </c>
      <c r="O33" s="82">
        <v>46.12</v>
      </c>
      <c r="P33" s="82">
        <v>19.899999999999999</v>
      </c>
      <c r="Q33" s="82">
        <v>18.510000000000002</v>
      </c>
      <c r="R33" s="82">
        <v>22.83</v>
      </c>
      <c r="S33" s="82">
        <v>5.47</v>
      </c>
      <c r="T33" s="82">
        <v>4.18</v>
      </c>
      <c r="U33" s="82">
        <v>8.6</v>
      </c>
      <c r="V33" s="82">
        <v>5.93</v>
      </c>
      <c r="W33" s="82">
        <v>9.2100000000000009</v>
      </c>
      <c r="X33" s="82">
        <v>3.75</v>
      </c>
      <c r="Y33" s="82">
        <v>11.16</v>
      </c>
      <c r="Z33" s="82">
        <v>4.26</v>
      </c>
      <c r="AA33" s="82">
        <v>15.9</v>
      </c>
      <c r="AB33" s="82">
        <v>7.55</v>
      </c>
      <c r="AC33" s="82">
        <v>10.42</v>
      </c>
      <c r="AD33" s="82">
        <v>8.73</v>
      </c>
      <c r="AE33" s="82">
        <v>12.85</v>
      </c>
      <c r="AF33" s="82">
        <v>7.02</v>
      </c>
      <c r="AG33" s="83">
        <v>11.04</v>
      </c>
      <c r="AH33" s="83">
        <v>10.34</v>
      </c>
      <c r="AI33" s="83">
        <v>6.1</v>
      </c>
      <c r="AJ33" s="83">
        <v>9.6199999999999992</v>
      </c>
      <c r="AK33" s="83">
        <v>4.03</v>
      </c>
      <c r="AL33" s="83">
        <v>10.24</v>
      </c>
      <c r="AM33" s="83">
        <v>4.0199999999999996</v>
      </c>
      <c r="AN33" s="83">
        <v>10.73</v>
      </c>
      <c r="AO33" s="83">
        <v>4.28</v>
      </c>
      <c r="AP33" s="83">
        <v>17.260000000000002</v>
      </c>
      <c r="AQ33" s="83">
        <v>11.92</v>
      </c>
      <c r="AR33" s="83">
        <v>7</v>
      </c>
      <c r="AS33" s="83">
        <v>9.2100000000000009</v>
      </c>
      <c r="AT33" s="83">
        <v>6.38</v>
      </c>
      <c r="AU33" s="83">
        <v>4.04</v>
      </c>
      <c r="AV33" s="83">
        <v>3.99</v>
      </c>
    </row>
    <row r="34" spans="1:48" s="81" customFormat="1" x14ac:dyDescent="0.3">
      <c r="A34" s="79" t="s">
        <v>1124</v>
      </c>
      <c r="B34" s="80" t="s">
        <v>495</v>
      </c>
      <c r="C34" s="81" t="s">
        <v>1083</v>
      </c>
      <c r="D34" s="82">
        <v>172.7</v>
      </c>
      <c r="E34" s="82">
        <v>102.24</v>
      </c>
      <c r="F34" s="82">
        <v>91.03</v>
      </c>
      <c r="G34" s="82">
        <v>31.25</v>
      </c>
      <c r="H34" s="82">
        <v>31.1</v>
      </c>
      <c r="I34" s="82">
        <v>51.27</v>
      </c>
      <c r="J34" s="82">
        <v>49.36</v>
      </c>
      <c r="K34" s="82">
        <v>30.57</v>
      </c>
      <c r="L34" s="82">
        <v>24.13</v>
      </c>
      <c r="M34" s="82">
        <v>12.33</v>
      </c>
      <c r="N34" s="82">
        <v>130.62</v>
      </c>
      <c r="O34" s="82">
        <v>47.53</v>
      </c>
      <c r="P34" s="82">
        <v>17.05</v>
      </c>
      <c r="Q34" s="82">
        <v>16.190000000000001</v>
      </c>
      <c r="R34" s="82">
        <v>20.52</v>
      </c>
      <c r="S34" s="82">
        <v>5.46</v>
      </c>
      <c r="T34" s="82">
        <v>4.13</v>
      </c>
      <c r="U34" s="82">
        <v>9.0500000000000007</v>
      </c>
      <c r="V34" s="82">
        <v>5.76</v>
      </c>
      <c r="W34" s="82">
        <v>10.11</v>
      </c>
      <c r="X34" s="82">
        <v>3.69</v>
      </c>
      <c r="Y34" s="82">
        <v>11.55</v>
      </c>
      <c r="Z34" s="82">
        <v>4</v>
      </c>
      <c r="AA34" s="82">
        <v>16.809999999999999</v>
      </c>
      <c r="AB34" s="82">
        <v>7.72</v>
      </c>
      <c r="AC34" s="82">
        <v>10.97</v>
      </c>
      <c r="AD34" s="82">
        <v>8.7200000000000006</v>
      </c>
      <c r="AE34" s="82">
        <v>13.71</v>
      </c>
      <c r="AF34" s="82">
        <v>7.27</v>
      </c>
      <c r="AG34" s="83">
        <v>11.48</v>
      </c>
      <c r="AH34" s="83">
        <v>10.32</v>
      </c>
      <c r="AI34" s="83">
        <v>6.86</v>
      </c>
      <c r="AJ34" s="83">
        <v>10.01</v>
      </c>
      <c r="AK34" s="83">
        <v>3.78</v>
      </c>
      <c r="AL34" s="83">
        <v>10.8</v>
      </c>
      <c r="AM34" s="83">
        <v>4.0999999999999996</v>
      </c>
      <c r="AN34" s="83">
        <v>11.35</v>
      </c>
      <c r="AO34" s="83">
        <v>4.8899999999999997</v>
      </c>
      <c r="AP34" s="83">
        <v>17.920000000000002</v>
      </c>
      <c r="AQ34" s="83">
        <v>12.23</v>
      </c>
      <c r="AR34" s="83">
        <v>6.9</v>
      </c>
      <c r="AS34" s="83">
        <v>9.3699999999999992</v>
      </c>
      <c r="AT34" s="83">
        <v>7</v>
      </c>
      <c r="AU34" s="83">
        <v>4.33</v>
      </c>
      <c r="AV34" s="83">
        <v>4.17</v>
      </c>
    </row>
    <row r="35" spans="1:48" s="81" customFormat="1" x14ac:dyDescent="0.3">
      <c r="A35" s="79" t="s">
        <v>1125</v>
      </c>
      <c r="B35" s="80" t="s">
        <v>495</v>
      </c>
      <c r="C35" s="81" t="s">
        <v>1083</v>
      </c>
      <c r="D35" s="82">
        <v>173.1</v>
      </c>
      <c r="E35" s="82">
        <v>104.06</v>
      </c>
      <c r="F35" s="82">
        <v>96.96</v>
      </c>
      <c r="G35" s="82">
        <v>28.95</v>
      </c>
      <c r="H35" s="82">
        <v>30.08</v>
      </c>
      <c r="I35" s="82">
        <v>53.94</v>
      </c>
      <c r="J35" s="82">
        <v>49.47</v>
      </c>
      <c r="K35" s="82">
        <v>28.92</v>
      </c>
      <c r="L35" s="82">
        <v>25.33</v>
      </c>
      <c r="M35" s="82">
        <v>15.11</v>
      </c>
      <c r="N35" s="82">
        <v>129.26</v>
      </c>
      <c r="O35" s="82">
        <v>47.46</v>
      </c>
      <c r="P35" s="82">
        <v>18.63</v>
      </c>
      <c r="Q35" s="82">
        <v>17.71</v>
      </c>
      <c r="R35" s="82">
        <v>20.93</v>
      </c>
      <c r="S35" s="82">
        <v>5.09</v>
      </c>
      <c r="T35" s="82">
        <v>4.53</v>
      </c>
      <c r="U35" s="82">
        <v>9.18</v>
      </c>
      <c r="V35" s="82">
        <v>5.52</v>
      </c>
      <c r="W35" s="82">
        <v>8.4499999999999993</v>
      </c>
      <c r="X35" s="82">
        <v>3.31</v>
      </c>
      <c r="Y35" s="82">
        <v>10.52</v>
      </c>
      <c r="Z35" s="82">
        <v>3.69</v>
      </c>
      <c r="AA35" s="82">
        <v>15.88</v>
      </c>
      <c r="AB35" s="82">
        <v>7.3</v>
      </c>
      <c r="AC35" s="82">
        <v>10.26</v>
      </c>
      <c r="AD35" s="82">
        <v>8.2100000000000009</v>
      </c>
      <c r="AE35" s="82">
        <v>12.96</v>
      </c>
      <c r="AF35" s="82">
        <v>6.95</v>
      </c>
      <c r="AG35" s="83">
        <v>10.73</v>
      </c>
      <c r="AH35" s="83">
        <v>9.9499999999999993</v>
      </c>
      <c r="AI35" s="83">
        <v>6.63</v>
      </c>
      <c r="AJ35" s="83">
        <v>10.01</v>
      </c>
      <c r="AK35" s="83">
        <v>3.65</v>
      </c>
      <c r="AL35" s="83">
        <v>9.99</v>
      </c>
      <c r="AM35" s="83">
        <v>3.64</v>
      </c>
      <c r="AN35" s="83">
        <v>9.77</v>
      </c>
      <c r="AO35" s="83">
        <v>4.45</v>
      </c>
      <c r="AP35" s="83">
        <v>16.559999999999999</v>
      </c>
      <c r="AQ35" s="83">
        <v>12.13</v>
      </c>
      <c r="AR35" s="83">
        <v>6.28</v>
      </c>
      <c r="AS35" s="83">
        <v>8.26</v>
      </c>
      <c r="AT35" s="83">
        <v>5.97</v>
      </c>
      <c r="AU35" s="83">
        <v>4.1399999999999997</v>
      </c>
      <c r="AV35" s="83">
        <v>3.73</v>
      </c>
    </row>
    <row r="36" spans="1:48" s="81" customFormat="1" x14ac:dyDescent="0.3">
      <c r="A36" s="79" t="s">
        <v>1126</v>
      </c>
      <c r="B36" s="80" t="s">
        <v>495</v>
      </c>
      <c r="C36" s="81" t="s">
        <v>1083</v>
      </c>
      <c r="D36" s="82">
        <v>170.9</v>
      </c>
      <c r="E36" s="82">
        <v>103.62</v>
      </c>
      <c r="F36" s="82">
        <v>97.03</v>
      </c>
      <c r="G36" s="82">
        <v>30.32</v>
      </c>
      <c r="H36" s="82">
        <v>31.49</v>
      </c>
      <c r="I36" s="82">
        <v>53.36</v>
      </c>
      <c r="J36" s="82">
        <v>49.25</v>
      </c>
      <c r="K36" s="82">
        <v>30.17</v>
      </c>
      <c r="L36" s="82">
        <v>22.33</v>
      </c>
      <c r="M36" s="82">
        <v>13.64</v>
      </c>
      <c r="N36" s="82">
        <v>129.34</v>
      </c>
      <c r="O36" s="82">
        <v>46.97</v>
      </c>
      <c r="P36" s="82">
        <v>17.850000000000001</v>
      </c>
      <c r="Q36" s="82">
        <v>17.260000000000002</v>
      </c>
      <c r="R36" s="82">
        <v>20.76</v>
      </c>
      <c r="S36" s="82">
        <v>4.9400000000000004</v>
      </c>
      <c r="T36" s="82">
        <v>4.0599999999999996</v>
      </c>
      <c r="U36" s="82">
        <v>9.4700000000000006</v>
      </c>
      <c r="V36" s="82">
        <v>5.73</v>
      </c>
      <c r="W36" s="82">
        <v>10.53</v>
      </c>
      <c r="X36" s="82">
        <v>3.5</v>
      </c>
      <c r="Y36" s="82">
        <v>11.24</v>
      </c>
      <c r="Z36" s="82">
        <v>3.79</v>
      </c>
      <c r="AA36" s="82">
        <v>17.14</v>
      </c>
      <c r="AB36" s="82">
        <v>7.91</v>
      </c>
      <c r="AC36" s="82">
        <v>10.93</v>
      </c>
      <c r="AD36" s="82">
        <v>8.32</v>
      </c>
      <c r="AE36" s="82">
        <v>13.8</v>
      </c>
      <c r="AF36" s="82">
        <v>7.59</v>
      </c>
      <c r="AG36" s="83">
        <v>11.24</v>
      </c>
      <c r="AH36" s="83">
        <v>9.91</v>
      </c>
      <c r="AI36" s="83">
        <v>6.45</v>
      </c>
      <c r="AJ36" s="83">
        <v>9.7899999999999991</v>
      </c>
      <c r="AK36" s="83">
        <v>3.66</v>
      </c>
      <c r="AL36" s="83">
        <v>10.69</v>
      </c>
      <c r="AM36" s="83">
        <v>3.77</v>
      </c>
      <c r="AN36" s="83">
        <v>11.06</v>
      </c>
      <c r="AO36" s="83">
        <v>4.32</v>
      </c>
      <c r="AP36" s="83">
        <v>17.170000000000002</v>
      </c>
      <c r="AQ36" s="83">
        <v>11.84</v>
      </c>
      <c r="AR36" s="83">
        <v>6.66</v>
      </c>
      <c r="AS36" s="83">
        <v>9.41</v>
      </c>
      <c r="AT36" s="83">
        <v>6.65</v>
      </c>
      <c r="AU36" s="83">
        <v>4.12</v>
      </c>
      <c r="AV36" s="83">
        <v>3.99</v>
      </c>
    </row>
    <row r="37" spans="1:48" s="81" customFormat="1" x14ac:dyDescent="0.3">
      <c r="A37" s="79" t="s">
        <v>1127</v>
      </c>
      <c r="B37" s="80" t="s">
        <v>495</v>
      </c>
      <c r="C37" s="81" t="s">
        <v>1083</v>
      </c>
      <c r="D37" s="82">
        <v>176.6</v>
      </c>
      <c r="E37" s="82">
        <v>105.53</v>
      </c>
      <c r="F37" s="82">
        <v>106.26</v>
      </c>
      <c r="G37" s="82">
        <v>29.61</v>
      </c>
      <c r="H37" s="82">
        <v>33.79</v>
      </c>
      <c r="I37" s="82">
        <v>54.09</v>
      </c>
      <c r="J37" s="82">
        <v>53.33</v>
      </c>
      <c r="K37" s="82">
        <v>31.56</v>
      </c>
      <c r="L37" s="82">
        <v>24.85</v>
      </c>
      <c r="M37" s="82">
        <v>13.53</v>
      </c>
      <c r="N37" s="82">
        <v>136.37</v>
      </c>
      <c r="O37" s="82">
        <v>52.45</v>
      </c>
      <c r="P37" s="82">
        <v>20.03</v>
      </c>
      <c r="Q37" s="82">
        <v>19.579999999999998</v>
      </c>
      <c r="R37" s="82">
        <v>21.04</v>
      </c>
      <c r="S37" s="82">
        <v>5.16</v>
      </c>
      <c r="T37" s="82">
        <v>3.8</v>
      </c>
      <c r="U37" s="82">
        <v>9.06</v>
      </c>
      <c r="V37" s="82">
        <v>6.08</v>
      </c>
      <c r="W37" s="82">
        <v>10.050000000000001</v>
      </c>
      <c r="X37" s="82">
        <v>3.6</v>
      </c>
      <c r="Y37" s="82">
        <v>11.29</v>
      </c>
      <c r="Z37" s="82">
        <v>3.83</v>
      </c>
      <c r="AA37" s="82">
        <v>16.55</v>
      </c>
      <c r="AB37" s="82">
        <v>7.83</v>
      </c>
      <c r="AC37" s="82">
        <v>10.43</v>
      </c>
      <c r="AD37" s="82">
        <v>7.74</v>
      </c>
      <c r="AE37" s="82">
        <v>13.16</v>
      </c>
      <c r="AF37" s="82">
        <v>6.5</v>
      </c>
      <c r="AG37" s="83">
        <v>10.6</v>
      </c>
      <c r="AH37" s="83">
        <v>10.83</v>
      </c>
      <c r="AI37" s="83">
        <v>6.12</v>
      </c>
      <c r="AJ37" s="83">
        <v>9.5399999999999991</v>
      </c>
      <c r="AK37" s="83">
        <v>3.9</v>
      </c>
      <c r="AL37" s="83">
        <v>10.49</v>
      </c>
      <c r="AM37" s="83">
        <v>3.95</v>
      </c>
      <c r="AN37" s="83">
        <v>10.85</v>
      </c>
      <c r="AO37" s="83">
        <v>4.67</v>
      </c>
      <c r="AP37" s="83">
        <v>16.93</v>
      </c>
      <c r="AQ37" s="83">
        <v>11.69</v>
      </c>
      <c r="AR37" s="83">
        <v>6.68</v>
      </c>
      <c r="AS37" s="83">
        <v>8.84</v>
      </c>
      <c r="AT37" s="83">
        <v>6.26</v>
      </c>
      <c r="AU37" s="83">
        <v>4.32</v>
      </c>
      <c r="AV37" s="83">
        <v>3.98</v>
      </c>
    </row>
    <row r="38" spans="1:48" s="81" customFormat="1" x14ac:dyDescent="0.3">
      <c r="A38" s="79" t="s">
        <v>1128</v>
      </c>
      <c r="B38" s="80" t="s">
        <v>495</v>
      </c>
      <c r="C38" s="81" t="s">
        <v>1083</v>
      </c>
      <c r="D38" s="82">
        <v>181.4</v>
      </c>
      <c r="E38" s="82">
        <v>108.48</v>
      </c>
      <c r="F38" s="82">
        <v>101.86</v>
      </c>
      <c r="G38" s="82">
        <v>27.9</v>
      </c>
      <c r="H38" s="82">
        <v>28.36</v>
      </c>
      <c r="I38" s="82">
        <v>56.16</v>
      </c>
      <c r="J38" s="82">
        <v>50.38</v>
      </c>
      <c r="K38" s="82">
        <v>28.89</v>
      </c>
      <c r="L38" s="82">
        <v>26.11</v>
      </c>
      <c r="M38" s="82">
        <v>15.56</v>
      </c>
      <c r="N38" s="82">
        <v>138.38</v>
      </c>
      <c r="O38" s="82">
        <v>48.8</v>
      </c>
      <c r="P38" s="82">
        <v>22.11</v>
      </c>
      <c r="Q38" s="82">
        <v>21.65</v>
      </c>
      <c r="R38" s="82">
        <v>22.35</v>
      </c>
      <c r="S38" s="82">
        <v>4.97</v>
      </c>
      <c r="T38" s="82">
        <v>3.67</v>
      </c>
      <c r="U38" s="82">
        <v>8.68</v>
      </c>
      <c r="V38" s="82">
        <v>5.92</v>
      </c>
      <c r="W38" s="82">
        <v>8.98</v>
      </c>
      <c r="X38" s="82">
        <v>3.36</v>
      </c>
      <c r="Y38" s="82">
        <v>10.61</v>
      </c>
      <c r="Z38" s="82">
        <v>4.03</v>
      </c>
      <c r="AA38" s="82">
        <v>16.03</v>
      </c>
      <c r="AB38" s="82">
        <v>7.79</v>
      </c>
      <c r="AC38" s="82">
        <v>9.91</v>
      </c>
      <c r="AD38" s="82">
        <v>8.41</v>
      </c>
      <c r="AE38" s="82">
        <v>13.87</v>
      </c>
      <c r="AF38" s="82">
        <v>6.81</v>
      </c>
      <c r="AG38" s="83">
        <v>11.04</v>
      </c>
      <c r="AH38" s="83">
        <v>9.56</v>
      </c>
      <c r="AI38" s="83">
        <v>5.5</v>
      </c>
      <c r="AJ38" s="83">
        <v>8.2799999999999994</v>
      </c>
      <c r="AK38" s="83">
        <v>3.7</v>
      </c>
      <c r="AL38" s="83">
        <v>9.66</v>
      </c>
      <c r="AM38" s="83">
        <v>4.05</v>
      </c>
      <c r="AN38" s="83">
        <v>10.23</v>
      </c>
      <c r="AO38" s="83">
        <v>4.5</v>
      </c>
      <c r="AP38" s="83">
        <v>16.95</v>
      </c>
      <c r="AQ38" s="83">
        <v>11.67</v>
      </c>
      <c r="AR38" s="83">
        <v>6.87</v>
      </c>
      <c r="AS38" s="83">
        <v>8.9499999999999993</v>
      </c>
      <c r="AT38" s="83">
        <v>6.54</v>
      </c>
      <c r="AU38" s="83">
        <v>4.01</v>
      </c>
      <c r="AV38" s="83">
        <v>3.73</v>
      </c>
    </row>
    <row r="39" spans="1:48" s="81" customFormat="1" x14ac:dyDescent="0.3">
      <c r="A39" s="79" t="s">
        <v>1129</v>
      </c>
      <c r="B39" s="80" t="s">
        <v>495</v>
      </c>
      <c r="C39" s="81" t="s">
        <v>1083</v>
      </c>
      <c r="D39" s="82">
        <v>179.4</v>
      </c>
      <c r="E39" s="82">
        <v>106.79</v>
      </c>
      <c r="F39" s="82">
        <v>93.8</v>
      </c>
      <c r="G39" s="82">
        <v>26.77</v>
      </c>
      <c r="H39" s="82">
        <v>32.049999999999997</v>
      </c>
      <c r="I39" s="82">
        <v>55.12</v>
      </c>
      <c r="J39" s="82">
        <v>52.1</v>
      </c>
      <c r="K39" s="82">
        <v>32.549999999999997</v>
      </c>
      <c r="L39" s="82">
        <v>23.73</v>
      </c>
      <c r="M39" s="82">
        <v>13.37</v>
      </c>
      <c r="N39" s="82">
        <v>134.6</v>
      </c>
      <c r="O39" s="82">
        <v>50.88</v>
      </c>
      <c r="P39" s="82">
        <v>19.670000000000002</v>
      </c>
      <c r="Q39" s="82">
        <v>18.2</v>
      </c>
      <c r="R39" s="82">
        <v>21.79</v>
      </c>
      <c r="S39" s="82">
        <v>5.62</v>
      </c>
      <c r="T39" s="82">
        <v>4.37</v>
      </c>
      <c r="U39" s="82">
        <v>7.99</v>
      </c>
      <c r="V39" s="82">
        <v>5.87</v>
      </c>
      <c r="W39" s="82">
        <v>9.92</v>
      </c>
      <c r="X39" s="82">
        <v>3.92</v>
      </c>
      <c r="Y39" s="82">
        <v>10.83</v>
      </c>
      <c r="Z39" s="82">
        <v>4.53</v>
      </c>
      <c r="AA39" s="82">
        <v>16.350000000000001</v>
      </c>
      <c r="AB39" s="82">
        <v>8.1</v>
      </c>
      <c r="AC39" s="82">
        <v>9.9499999999999993</v>
      </c>
      <c r="AD39" s="82">
        <v>8.31</v>
      </c>
      <c r="AE39" s="82">
        <v>13.39</v>
      </c>
      <c r="AF39" s="82">
        <v>6.73</v>
      </c>
      <c r="AG39" s="83">
        <v>10.5</v>
      </c>
      <c r="AH39" s="83">
        <v>10.24</v>
      </c>
      <c r="AI39" s="83">
        <v>7.4</v>
      </c>
      <c r="AJ39" s="83">
        <v>10.02</v>
      </c>
      <c r="AK39" s="83">
        <v>3.85</v>
      </c>
      <c r="AL39" s="83">
        <v>10.88</v>
      </c>
      <c r="AM39" s="83">
        <v>3.86</v>
      </c>
      <c r="AN39" s="83">
        <v>11.03</v>
      </c>
      <c r="AO39" s="83">
        <v>4.66</v>
      </c>
      <c r="AP39" s="83">
        <v>17.71</v>
      </c>
      <c r="AQ39" s="83">
        <v>12.33</v>
      </c>
      <c r="AR39" s="83">
        <v>6.43</v>
      </c>
      <c r="AS39" s="83">
        <v>8.86</v>
      </c>
      <c r="AT39" s="83">
        <v>6.26</v>
      </c>
      <c r="AU39" s="83">
        <v>3.86</v>
      </c>
      <c r="AV39" s="83">
        <v>3.67</v>
      </c>
    </row>
    <row r="40" spans="1:48" s="81" customFormat="1" x14ac:dyDescent="0.3">
      <c r="A40" s="79" t="s">
        <v>1130</v>
      </c>
      <c r="B40" s="80" t="s">
        <v>495</v>
      </c>
      <c r="C40" s="81" t="s">
        <v>1083</v>
      </c>
      <c r="D40" s="82">
        <v>178.4</v>
      </c>
      <c r="E40" s="82">
        <v>108.11</v>
      </c>
      <c r="F40" s="82">
        <v>105.15</v>
      </c>
      <c r="G40" s="82">
        <v>26.24</v>
      </c>
      <c r="H40" s="82">
        <v>31.73</v>
      </c>
      <c r="I40" s="82">
        <v>54.97</v>
      </c>
      <c r="J40" s="82">
        <v>53.16</v>
      </c>
      <c r="K40" s="82">
        <v>33.700000000000003</v>
      </c>
      <c r="L40" s="82">
        <v>24.65</v>
      </c>
      <c r="M40" s="82">
        <v>15.16</v>
      </c>
      <c r="N40" s="82">
        <v>136.88999999999999</v>
      </c>
      <c r="O40" s="82">
        <v>53.09</v>
      </c>
      <c r="P40" s="82">
        <v>20.51</v>
      </c>
      <c r="Q40" s="82">
        <v>19.29</v>
      </c>
      <c r="R40" s="82">
        <f>20.892</f>
        <v>20.891999999999999</v>
      </c>
      <c r="S40" s="82">
        <v>5.14</v>
      </c>
      <c r="T40" s="82">
        <v>4.1100000000000003</v>
      </c>
      <c r="U40" s="82">
        <v>9.06</v>
      </c>
      <c r="V40" s="82">
        <v>6.05</v>
      </c>
      <c r="W40" s="82">
        <v>9.94</v>
      </c>
      <c r="X40" s="82">
        <v>4.0199999999999996</v>
      </c>
      <c r="Y40" s="82">
        <v>11.05</v>
      </c>
      <c r="Z40" s="82">
        <v>3.97</v>
      </c>
      <c r="AA40" s="82">
        <v>16.55</v>
      </c>
      <c r="AB40" s="82">
        <v>8.39</v>
      </c>
      <c r="AC40" s="82">
        <v>10.18</v>
      </c>
      <c r="AD40" s="82">
        <v>8.2200000000000006</v>
      </c>
      <c r="AE40" s="82">
        <v>13.83</v>
      </c>
      <c r="AF40" s="82">
        <v>6.72</v>
      </c>
      <c r="AG40" s="83">
        <v>11.42</v>
      </c>
      <c r="AH40" s="83">
        <v>10.64</v>
      </c>
      <c r="AI40" s="83">
        <v>6.93</v>
      </c>
      <c r="AJ40" s="83">
        <v>9.83</v>
      </c>
      <c r="AK40" s="83">
        <v>3.95</v>
      </c>
      <c r="AL40" s="83">
        <v>10.64</v>
      </c>
      <c r="AM40" s="83">
        <v>4.2300000000000004</v>
      </c>
      <c r="AN40" s="83">
        <v>11.68</v>
      </c>
      <c r="AO40" s="83">
        <v>5.07</v>
      </c>
      <c r="AP40" s="83">
        <v>16.72</v>
      </c>
      <c r="AQ40" s="83">
        <v>12.32</v>
      </c>
      <c r="AR40" s="83">
        <v>7.52</v>
      </c>
      <c r="AS40" s="83">
        <v>9.23</v>
      </c>
      <c r="AT40" s="83">
        <v>6.63</v>
      </c>
      <c r="AU40" s="82"/>
      <c r="AV40" s="82"/>
    </row>
    <row r="41" spans="1:48" s="81" customFormat="1" x14ac:dyDescent="0.3">
      <c r="A41" s="79" t="s">
        <v>1131</v>
      </c>
      <c r="B41" s="80" t="s">
        <v>495</v>
      </c>
      <c r="C41" s="81" t="s">
        <v>1132</v>
      </c>
      <c r="D41" s="82">
        <v>175.5</v>
      </c>
      <c r="E41" s="82">
        <v>105.58</v>
      </c>
      <c r="F41" s="82">
        <v>104.48</v>
      </c>
      <c r="G41" s="82">
        <v>26.01</v>
      </c>
      <c r="H41" s="82">
        <v>32.130000000000003</v>
      </c>
      <c r="I41" s="82">
        <v>53.57</v>
      </c>
      <c r="J41" s="82">
        <v>52.19</v>
      </c>
      <c r="K41" s="82">
        <v>32.44</v>
      </c>
      <c r="L41" s="82">
        <v>23.65</v>
      </c>
      <c r="M41" s="82">
        <v>14.2</v>
      </c>
      <c r="N41" s="82">
        <v>134.25</v>
      </c>
      <c r="O41" s="82">
        <v>49.79</v>
      </c>
      <c r="P41" s="82">
        <v>21.13</v>
      </c>
      <c r="Q41" s="82">
        <v>19.48</v>
      </c>
      <c r="R41" s="82">
        <v>23.08</v>
      </c>
      <c r="S41" s="82">
        <v>5.37</v>
      </c>
      <c r="T41" s="82">
        <v>4.34</v>
      </c>
      <c r="U41" s="82">
        <v>9.19</v>
      </c>
      <c r="V41" s="82">
        <v>6.02</v>
      </c>
      <c r="W41" s="82">
        <v>9.57</v>
      </c>
      <c r="X41" s="82">
        <v>3.65</v>
      </c>
      <c r="Y41" s="82">
        <v>11.29</v>
      </c>
      <c r="Z41" s="82">
        <v>4.0599999999999996</v>
      </c>
      <c r="AA41" s="82">
        <v>16.66</v>
      </c>
      <c r="AB41" s="82">
        <v>8</v>
      </c>
      <c r="AC41" s="82">
        <v>10.81</v>
      </c>
      <c r="AD41" s="82">
        <v>8.16</v>
      </c>
      <c r="AE41" s="82">
        <v>13.28</v>
      </c>
      <c r="AF41" s="82">
        <v>7.12</v>
      </c>
      <c r="AG41" s="83">
        <v>10.62</v>
      </c>
      <c r="AH41" s="83">
        <v>10.23</v>
      </c>
      <c r="AI41" s="83">
        <v>6.22</v>
      </c>
      <c r="AJ41" s="83">
        <v>9.59</v>
      </c>
      <c r="AK41" s="83">
        <v>4.0199999999999996</v>
      </c>
      <c r="AL41" s="83">
        <v>10.5</v>
      </c>
      <c r="AM41" s="83">
        <v>3.99</v>
      </c>
      <c r="AN41" s="83">
        <v>10.84</v>
      </c>
      <c r="AO41" s="83">
        <v>4.7699999999999996</v>
      </c>
      <c r="AP41" s="83">
        <v>17.489999999999998</v>
      </c>
      <c r="AQ41" s="83">
        <v>12.4</v>
      </c>
      <c r="AR41" s="83">
        <v>6.85</v>
      </c>
      <c r="AS41" s="83">
        <v>9.19</v>
      </c>
      <c r="AT41" s="83">
        <v>6.43</v>
      </c>
      <c r="AU41" s="83">
        <v>4.97</v>
      </c>
      <c r="AV41" s="83">
        <v>4.42</v>
      </c>
    </row>
    <row r="42" spans="1:48" s="81" customFormat="1" x14ac:dyDescent="0.3">
      <c r="A42" s="79" t="s">
        <v>1133</v>
      </c>
      <c r="B42" s="80" t="s">
        <v>495</v>
      </c>
      <c r="C42" s="81" t="s">
        <v>1134</v>
      </c>
      <c r="D42" s="82">
        <v>160.30000000000001</v>
      </c>
      <c r="E42" s="82">
        <v>96.99</v>
      </c>
      <c r="F42" s="82">
        <v>78.819999999999993</v>
      </c>
      <c r="G42" s="82">
        <v>28.89</v>
      </c>
      <c r="H42" s="82">
        <v>28.57</v>
      </c>
      <c r="I42" s="82">
        <v>50.27</v>
      </c>
      <c r="J42" s="82">
        <v>45.68</v>
      </c>
      <c r="K42" s="82">
        <v>25.76</v>
      </c>
      <c r="L42" s="82">
        <v>22.98</v>
      </c>
      <c r="M42" s="82">
        <v>12.99</v>
      </c>
      <c r="N42" s="82">
        <v>118.28</v>
      </c>
      <c r="O42" s="82">
        <v>44.38</v>
      </c>
      <c r="P42" s="82">
        <v>16.77</v>
      </c>
      <c r="Q42" s="82">
        <v>15</v>
      </c>
      <c r="R42" s="82">
        <v>19.93</v>
      </c>
      <c r="S42" s="82">
        <v>4.9000000000000004</v>
      </c>
      <c r="T42" s="82">
        <v>4.45</v>
      </c>
      <c r="U42" s="82">
        <v>8.8699999999999992</v>
      </c>
      <c r="V42" s="82">
        <v>5.69</v>
      </c>
      <c r="W42" s="82">
        <v>8.58</v>
      </c>
      <c r="X42" s="82">
        <v>3.11</v>
      </c>
      <c r="Y42" s="82">
        <v>9.76</v>
      </c>
      <c r="Z42" s="82">
        <v>3.55</v>
      </c>
      <c r="AA42" s="82">
        <v>15.68</v>
      </c>
      <c r="AB42" s="82">
        <v>7.47</v>
      </c>
      <c r="AC42" s="82">
        <v>9.91</v>
      </c>
      <c r="AD42" s="82">
        <v>7.52</v>
      </c>
      <c r="AE42" s="82">
        <v>12.34</v>
      </c>
      <c r="AF42" s="82">
        <v>6.68</v>
      </c>
      <c r="AG42" s="83">
        <v>10.63</v>
      </c>
      <c r="AH42" s="83">
        <v>8.98</v>
      </c>
      <c r="AI42" s="83">
        <v>6.78</v>
      </c>
      <c r="AJ42" s="83">
        <v>9.0500000000000007</v>
      </c>
      <c r="AK42" s="83">
        <v>3.58</v>
      </c>
      <c r="AL42" s="83">
        <v>9.94</v>
      </c>
      <c r="AM42" s="83">
        <v>3.82</v>
      </c>
      <c r="AN42" s="83">
        <v>10.42</v>
      </c>
      <c r="AO42" s="83">
        <v>4.5</v>
      </c>
      <c r="AP42" s="83">
        <v>15.43</v>
      </c>
      <c r="AQ42" s="83">
        <v>10.71</v>
      </c>
      <c r="AR42" s="83">
        <v>6.21</v>
      </c>
      <c r="AS42" s="83">
        <v>8.3000000000000007</v>
      </c>
      <c r="AT42" s="83">
        <v>5.78</v>
      </c>
      <c r="AU42" s="83">
        <v>4.13</v>
      </c>
      <c r="AV42" s="83">
        <v>3.68</v>
      </c>
    </row>
    <row r="43" spans="1:48" s="81" customFormat="1" x14ac:dyDescent="0.3">
      <c r="A43" s="79" t="s">
        <v>1135</v>
      </c>
      <c r="B43" s="80" t="s">
        <v>495</v>
      </c>
      <c r="C43" s="81" t="s">
        <v>1134</v>
      </c>
      <c r="D43" s="82">
        <v>168.95</v>
      </c>
      <c r="E43" s="82">
        <v>103.64</v>
      </c>
      <c r="F43" s="82">
        <v>97.12</v>
      </c>
      <c r="G43" s="82">
        <v>28.67</v>
      </c>
      <c r="H43" s="82">
        <v>30.85</v>
      </c>
      <c r="I43" s="82">
        <v>56.01</v>
      </c>
      <c r="J43" s="82">
        <v>51.02</v>
      </c>
      <c r="K43" s="82">
        <v>29.13</v>
      </c>
      <c r="L43" s="82">
        <v>24.11</v>
      </c>
      <c r="M43" s="82">
        <v>13.84</v>
      </c>
      <c r="N43" s="82">
        <v>128.47999999999999</v>
      </c>
      <c r="O43" s="82">
        <v>46.99</v>
      </c>
      <c r="P43" s="82">
        <v>19.690000000000001</v>
      </c>
      <c r="Q43" s="82">
        <v>17.829999999999998</v>
      </c>
      <c r="R43" s="82">
        <v>20.440000000000001</v>
      </c>
      <c r="S43" s="82">
        <v>5.44</v>
      </c>
      <c r="T43" s="82">
        <v>4.3899999999999997</v>
      </c>
      <c r="U43" s="82">
        <v>9.31</v>
      </c>
      <c r="V43" s="82">
        <v>6.01</v>
      </c>
      <c r="W43" s="82">
        <v>9.0399999999999991</v>
      </c>
      <c r="X43" s="82">
        <v>3.59</v>
      </c>
      <c r="Y43" s="82">
        <v>10.33</v>
      </c>
      <c r="Z43" s="82">
        <v>3.98</v>
      </c>
      <c r="AA43" s="82">
        <v>16.39</v>
      </c>
      <c r="AB43" s="82">
        <v>7.93</v>
      </c>
      <c r="AC43" s="82">
        <v>10.33</v>
      </c>
      <c r="AD43" s="82">
        <v>7.6</v>
      </c>
      <c r="AE43" s="82">
        <v>12.23</v>
      </c>
      <c r="AF43" s="82">
        <v>6.21</v>
      </c>
      <c r="AG43" s="83">
        <v>9.58</v>
      </c>
      <c r="AH43" s="83">
        <v>10.02</v>
      </c>
      <c r="AI43" s="83">
        <v>6.45</v>
      </c>
      <c r="AJ43" s="83">
        <v>9.43</v>
      </c>
      <c r="AK43" s="83">
        <v>3.64</v>
      </c>
      <c r="AL43" s="83">
        <v>10.43</v>
      </c>
      <c r="AM43" s="83">
        <v>3.88</v>
      </c>
      <c r="AN43" s="83">
        <v>10.78</v>
      </c>
      <c r="AO43" s="83">
        <v>4.41</v>
      </c>
      <c r="AP43" s="83">
        <v>16.82</v>
      </c>
      <c r="AQ43" s="83">
        <v>11.46</v>
      </c>
      <c r="AR43" s="83">
        <v>6.72</v>
      </c>
      <c r="AS43" s="83">
        <v>8.49</v>
      </c>
      <c r="AT43" s="83">
        <v>6.26</v>
      </c>
      <c r="AU43" s="83">
        <v>4.0199999999999996</v>
      </c>
      <c r="AV43" s="83">
        <v>3.54</v>
      </c>
    </row>
    <row r="44" spans="1:48" s="81" customFormat="1" x14ac:dyDescent="0.3">
      <c r="A44" s="79" t="s">
        <v>1136</v>
      </c>
      <c r="B44" s="80" t="s">
        <v>495</v>
      </c>
      <c r="C44" s="81" t="s">
        <v>1132</v>
      </c>
      <c r="D44" s="82">
        <v>185.05</v>
      </c>
      <c r="E44" s="82">
        <v>114.83</v>
      </c>
      <c r="F44" s="82">
        <v>105.44</v>
      </c>
      <c r="G44" s="82">
        <v>28.08</v>
      </c>
      <c r="H44" s="82">
        <v>32.299999999999997</v>
      </c>
      <c r="I44" s="82">
        <v>58.53</v>
      </c>
      <c r="J44" s="82">
        <v>54.18</v>
      </c>
      <c r="K44" s="82">
        <v>31.92</v>
      </c>
      <c r="L44" s="82">
        <v>24.73</v>
      </c>
      <c r="M44" s="82">
        <v>14.53</v>
      </c>
      <c r="N44" s="82">
        <v>141.97999999999999</v>
      </c>
      <c r="O44" s="82">
        <v>51.85</v>
      </c>
      <c r="P44" s="82">
        <v>23.11</v>
      </c>
      <c r="Q44" s="82">
        <v>22.07</v>
      </c>
      <c r="R44" s="82"/>
      <c r="S44" s="82"/>
      <c r="T44" s="82"/>
      <c r="U44" s="82">
        <v>10.62</v>
      </c>
      <c r="V44" s="82">
        <v>6.79</v>
      </c>
      <c r="W44" s="82">
        <v>9.65</v>
      </c>
      <c r="X44" s="82">
        <v>4</v>
      </c>
      <c r="Y44" s="82">
        <v>11.67</v>
      </c>
      <c r="Z44" s="82">
        <v>4.05</v>
      </c>
      <c r="AA44" s="82">
        <v>17.149999999999999</v>
      </c>
      <c r="AB44" s="82">
        <v>8.5299999999999994</v>
      </c>
      <c r="AC44" s="82">
        <v>10.86</v>
      </c>
      <c r="AD44" s="82">
        <v>8.35</v>
      </c>
      <c r="AE44" s="82">
        <v>13.58</v>
      </c>
      <c r="AF44" s="82">
        <v>6.55</v>
      </c>
      <c r="AG44" s="83">
        <v>9.2899999999999991</v>
      </c>
      <c r="AH44" s="82"/>
      <c r="AI44" s="82"/>
      <c r="AJ44" s="83">
        <v>9.93</v>
      </c>
      <c r="AK44" s="83">
        <v>3.93</v>
      </c>
      <c r="AL44" s="83">
        <v>10.95</v>
      </c>
      <c r="AM44" s="83">
        <v>4.0999999999999996</v>
      </c>
      <c r="AN44" s="83">
        <v>11.28</v>
      </c>
      <c r="AO44" s="83">
        <v>4.87</v>
      </c>
      <c r="AP44" s="83">
        <v>17.38</v>
      </c>
      <c r="AQ44" s="83">
        <v>12.39</v>
      </c>
      <c r="AR44" s="83">
        <v>6.62</v>
      </c>
      <c r="AS44" s="83">
        <v>8.19</v>
      </c>
      <c r="AT44" s="83">
        <v>6.12</v>
      </c>
      <c r="AU44" s="83">
        <v>4.5999999999999996</v>
      </c>
      <c r="AV44" s="83">
        <v>4.1399999999999997</v>
      </c>
    </row>
    <row r="45" spans="1:48" s="81" customFormat="1" x14ac:dyDescent="0.3">
      <c r="A45" s="79" t="s">
        <v>1137</v>
      </c>
      <c r="B45" s="80" t="s">
        <v>495</v>
      </c>
      <c r="C45" s="81" t="s">
        <v>1138</v>
      </c>
      <c r="D45" s="82">
        <v>175.4</v>
      </c>
      <c r="E45" s="82">
        <v>108.05</v>
      </c>
      <c r="F45" s="82">
        <v>99.36</v>
      </c>
      <c r="G45" s="82">
        <v>31.39</v>
      </c>
      <c r="H45" s="82">
        <v>32.43</v>
      </c>
      <c r="I45" s="82">
        <v>55.87</v>
      </c>
      <c r="J45" s="82">
        <v>51.65</v>
      </c>
      <c r="K45" s="82">
        <v>31.22</v>
      </c>
      <c r="L45" s="82">
        <v>22.46</v>
      </c>
      <c r="M45" s="82">
        <v>13.89</v>
      </c>
      <c r="N45" s="82">
        <v>132.49</v>
      </c>
      <c r="O45" s="82">
        <v>49.7</v>
      </c>
      <c r="P45" s="82">
        <v>21.22</v>
      </c>
      <c r="Q45" s="82">
        <v>19.73</v>
      </c>
      <c r="R45" s="82">
        <f>21.89</f>
        <v>21.89</v>
      </c>
      <c r="S45" s="82">
        <v>5.14</v>
      </c>
      <c r="T45" s="82">
        <v>4.09</v>
      </c>
      <c r="U45" s="82">
        <v>9.7799999999999994</v>
      </c>
      <c r="V45" s="82">
        <v>6.29</v>
      </c>
      <c r="W45" s="82">
        <v>9.89</v>
      </c>
      <c r="X45" s="82">
        <v>4.09</v>
      </c>
      <c r="Y45" s="82">
        <v>11.04</v>
      </c>
      <c r="Z45" s="82">
        <v>4.5</v>
      </c>
      <c r="AA45" s="82">
        <v>17.09</v>
      </c>
      <c r="AB45" s="82">
        <v>8.51</v>
      </c>
      <c r="AC45" s="82">
        <v>11.5</v>
      </c>
      <c r="AD45" s="82">
        <v>8.61</v>
      </c>
      <c r="AE45" s="82">
        <v>13.55</v>
      </c>
      <c r="AF45" s="82">
        <v>7.09</v>
      </c>
      <c r="AG45" s="83">
        <v>10.82</v>
      </c>
      <c r="AH45" s="83">
        <v>9.9</v>
      </c>
      <c r="AI45" s="83">
        <v>6.88</v>
      </c>
      <c r="AJ45" s="83">
        <v>9.4700000000000006</v>
      </c>
      <c r="AK45" s="83">
        <v>4.08</v>
      </c>
      <c r="AL45" s="83">
        <v>10.43</v>
      </c>
      <c r="AM45" s="83">
        <v>4.33</v>
      </c>
      <c r="AN45" s="83">
        <v>11.65</v>
      </c>
      <c r="AO45" s="83">
        <v>5.39</v>
      </c>
      <c r="AP45" s="83">
        <v>17.63</v>
      </c>
      <c r="AQ45" s="83">
        <v>12.79</v>
      </c>
      <c r="AR45" s="83">
        <v>6.79</v>
      </c>
      <c r="AS45" s="83">
        <v>8.4700000000000006</v>
      </c>
      <c r="AT45" s="83">
        <v>6.53</v>
      </c>
      <c r="AU45" s="83">
        <v>4.72</v>
      </c>
      <c r="AV45" s="83">
        <v>4.22</v>
      </c>
    </row>
    <row r="46" spans="1:48" s="81" customFormat="1" x14ac:dyDescent="0.3">
      <c r="A46" s="79" t="s">
        <v>1139</v>
      </c>
      <c r="B46" s="80" t="s">
        <v>495</v>
      </c>
      <c r="C46" s="81" t="s">
        <v>1134</v>
      </c>
      <c r="D46" s="82">
        <v>165</v>
      </c>
      <c r="E46" s="82">
        <v>101.88</v>
      </c>
      <c r="F46" s="82">
        <v>91.52</v>
      </c>
      <c r="G46" s="82">
        <v>28.25</v>
      </c>
      <c r="H46" s="82">
        <v>28.33</v>
      </c>
      <c r="I46" s="82">
        <v>53.16</v>
      </c>
      <c r="J46" s="82">
        <v>49.29</v>
      </c>
      <c r="K46" s="82">
        <v>28.98</v>
      </c>
      <c r="L46" s="82">
        <v>22.15</v>
      </c>
      <c r="M46" s="82">
        <v>13.66</v>
      </c>
      <c r="N46" s="82">
        <v>123.47</v>
      </c>
      <c r="O46" s="82">
        <v>44.89</v>
      </c>
      <c r="P46" s="82">
        <v>17.670000000000002</v>
      </c>
      <c r="Q46" s="82">
        <v>16.82</v>
      </c>
      <c r="R46" s="82">
        <v>20.28</v>
      </c>
      <c r="S46" s="82">
        <v>5</v>
      </c>
      <c r="T46" s="82">
        <v>3.84</v>
      </c>
      <c r="U46" s="82">
        <v>8.3800000000000008</v>
      </c>
      <c r="V46" s="82">
        <v>5.51</v>
      </c>
      <c r="W46" s="82">
        <v>9.5500000000000007</v>
      </c>
      <c r="X46" s="82">
        <v>3.47</v>
      </c>
      <c r="Y46" s="82">
        <v>10.63</v>
      </c>
      <c r="Z46" s="82">
        <v>4.1399999999999997</v>
      </c>
      <c r="AA46" s="82">
        <v>16.03</v>
      </c>
      <c r="AB46" s="82">
        <v>8.48</v>
      </c>
      <c r="AC46" s="82">
        <v>9.59</v>
      </c>
      <c r="AD46" s="82">
        <v>7.77</v>
      </c>
      <c r="AE46" s="82">
        <v>12.47</v>
      </c>
      <c r="AF46" s="82">
        <v>6.04</v>
      </c>
      <c r="AG46" s="83">
        <v>10.37</v>
      </c>
      <c r="AH46" s="83">
        <v>9.8000000000000007</v>
      </c>
      <c r="AI46" s="83">
        <v>6.31</v>
      </c>
      <c r="AJ46" s="83">
        <v>9.73</v>
      </c>
      <c r="AK46" s="83">
        <v>3.73</v>
      </c>
      <c r="AL46" s="83">
        <v>10.6</v>
      </c>
      <c r="AM46" s="83">
        <v>3.64</v>
      </c>
      <c r="AN46" s="83">
        <v>11.26</v>
      </c>
      <c r="AO46" s="83">
        <v>4.66</v>
      </c>
      <c r="AP46" s="83">
        <v>16.68</v>
      </c>
      <c r="AQ46" s="83">
        <v>12.4</v>
      </c>
      <c r="AR46" s="83">
        <v>6.47</v>
      </c>
      <c r="AS46" s="83">
        <v>7.74</v>
      </c>
      <c r="AT46" s="83">
        <v>5.94</v>
      </c>
      <c r="AU46" s="82"/>
      <c r="AV46" s="82"/>
    </row>
    <row r="47" spans="1:48" s="81" customFormat="1" x14ac:dyDescent="0.3">
      <c r="A47" s="79" t="s">
        <v>1140</v>
      </c>
      <c r="B47" s="80" t="s">
        <v>495</v>
      </c>
      <c r="C47" s="81" t="s">
        <v>1134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>
        <v>19.95</v>
      </c>
      <c r="S47" s="82">
        <v>5.0599999999999996</v>
      </c>
      <c r="T47" s="82">
        <v>3.88</v>
      </c>
      <c r="U47" s="82">
        <v>8.34</v>
      </c>
      <c r="V47" s="82">
        <v>5.24</v>
      </c>
      <c r="W47" s="82">
        <v>9.35</v>
      </c>
      <c r="X47" s="82">
        <v>3.62</v>
      </c>
      <c r="Y47" s="82">
        <v>10.65</v>
      </c>
      <c r="Z47" s="82">
        <v>3.86</v>
      </c>
      <c r="AA47" s="82">
        <v>16.100000000000001</v>
      </c>
      <c r="AB47" s="82">
        <v>7.41</v>
      </c>
      <c r="AC47" s="82">
        <v>9.77</v>
      </c>
      <c r="AD47" s="82">
        <v>7.21</v>
      </c>
      <c r="AE47" s="82">
        <v>12.4</v>
      </c>
      <c r="AF47" s="82">
        <v>6.41</v>
      </c>
      <c r="AG47" s="83">
        <v>10.54</v>
      </c>
      <c r="AH47" s="83">
        <v>9.4499999999999993</v>
      </c>
      <c r="AI47" s="83">
        <v>5.64</v>
      </c>
      <c r="AJ47" s="83">
        <v>9.5299999999999994</v>
      </c>
      <c r="AK47" s="83">
        <v>3.67</v>
      </c>
      <c r="AL47" s="83">
        <v>10.38</v>
      </c>
      <c r="AM47" s="83">
        <v>3.73</v>
      </c>
      <c r="AN47" s="83">
        <v>10.34</v>
      </c>
      <c r="AO47" s="83">
        <v>4.2300000000000004</v>
      </c>
      <c r="AP47" s="83">
        <v>16.55</v>
      </c>
      <c r="AQ47" s="83">
        <v>11.61</v>
      </c>
      <c r="AR47" s="83">
        <v>6.08</v>
      </c>
      <c r="AS47" s="83">
        <v>7.82</v>
      </c>
      <c r="AT47" s="83">
        <v>5.7</v>
      </c>
      <c r="AU47" s="83">
        <v>4.3</v>
      </c>
      <c r="AV47" s="83">
        <v>3.97</v>
      </c>
    </row>
    <row r="48" spans="1:48" s="81" customFormat="1" x14ac:dyDescent="0.3">
      <c r="A48" s="79" t="s">
        <v>1141</v>
      </c>
      <c r="B48" s="80" t="s">
        <v>495</v>
      </c>
      <c r="C48" s="81" t="s">
        <v>1134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>
        <v>5.53</v>
      </c>
      <c r="T48" s="82">
        <v>4.16</v>
      </c>
      <c r="U48" s="82">
        <v>9.4600000000000009</v>
      </c>
      <c r="V48" s="82">
        <v>5.87</v>
      </c>
      <c r="W48" s="82">
        <v>9.57</v>
      </c>
      <c r="X48" s="82">
        <v>3.66</v>
      </c>
      <c r="Y48" s="82">
        <v>11.27</v>
      </c>
      <c r="Z48" s="82">
        <v>3.96</v>
      </c>
      <c r="AA48" s="82">
        <v>15.46</v>
      </c>
      <c r="AB48" s="82">
        <v>7.89</v>
      </c>
      <c r="AC48" s="82">
        <v>10.35</v>
      </c>
      <c r="AD48" s="82">
        <v>7.65</v>
      </c>
      <c r="AE48" s="82">
        <v>12.82</v>
      </c>
      <c r="AF48" s="82">
        <v>6.61</v>
      </c>
      <c r="AG48" s="83">
        <v>10.83</v>
      </c>
      <c r="AH48" s="83"/>
      <c r="AI48" s="83"/>
      <c r="AJ48" s="83">
        <v>9.27</v>
      </c>
      <c r="AK48" s="83">
        <v>3.87</v>
      </c>
      <c r="AL48" s="83">
        <v>10.34</v>
      </c>
      <c r="AM48" s="83">
        <v>3.86</v>
      </c>
      <c r="AN48" s="83">
        <v>10.65</v>
      </c>
      <c r="AO48" s="83">
        <v>4.25</v>
      </c>
      <c r="AP48" s="83">
        <v>17.149999999999999</v>
      </c>
      <c r="AQ48" s="83">
        <v>12.08</v>
      </c>
      <c r="AR48" s="83">
        <v>6.97</v>
      </c>
      <c r="AS48" s="83"/>
      <c r="AT48" s="83"/>
      <c r="AU48" s="82"/>
      <c r="AV48" s="82"/>
    </row>
    <row r="49" spans="1:48" s="81" customFormat="1" x14ac:dyDescent="0.3">
      <c r="A49" s="79" t="s">
        <v>1142</v>
      </c>
      <c r="B49" s="80" t="s">
        <v>495</v>
      </c>
      <c r="C49" s="81" t="s">
        <v>1134</v>
      </c>
      <c r="D49" s="82">
        <v>165.8</v>
      </c>
      <c r="E49" s="82">
        <v>102.2</v>
      </c>
      <c r="F49" s="82">
        <v>90.26</v>
      </c>
      <c r="G49" s="82">
        <v>27.81</v>
      </c>
      <c r="H49" s="82">
        <v>28.69</v>
      </c>
      <c r="I49" s="82">
        <v>56.43</v>
      </c>
      <c r="J49" s="82">
        <v>48.73</v>
      </c>
      <c r="K49" s="82">
        <v>27.57</v>
      </c>
      <c r="L49" s="82">
        <v>22.17</v>
      </c>
      <c r="M49" s="82">
        <v>13.99</v>
      </c>
      <c r="N49" s="82">
        <v>124.3</v>
      </c>
      <c r="O49" s="82">
        <v>43.47</v>
      </c>
      <c r="P49" s="82">
        <v>17.239999999999998</v>
      </c>
      <c r="Q49" s="82">
        <v>16.48</v>
      </c>
      <c r="R49" s="82">
        <v>21.28</v>
      </c>
      <c r="S49" s="82">
        <v>4.9400000000000004</v>
      </c>
      <c r="T49" s="82">
        <v>3.94</v>
      </c>
      <c r="U49" s="82">
        <v>8.2200000000000006</v>
      </c>
      <c r="V49" s="82">
        <v>5.05</v>
      </c>
      <c r="W49" s="82">
        <v>8.8800000000000008</v>
      </c>
      <c r="X49" s="82">
        <v>3.5</v>
      </c>
      <c r="Y49" s="82">
        <v>10.32</v>
      </c>
      <c r="Z49" s="82">
        <v>3.58</v>
      </c>
      <c r="AA49" s="82">
        <v>14.93</v>
      </c>
      <c r="AB49" s="82">
        <v>6.95</v>
      </c>
      <c r="AC49" s="82">
        <v>9.1</v>
      </c>
      <c r="AD49" s="82">
        <v>7.36</v>
      </c>
      <c r="AE49" s="82">
        <v>11.61</v>
      </c>
      <c r="AF49" s="82">
        <v>6.25</v>
      </c>
      <c r="AG49" s="83">
        <v>9.14</v>
      </c>
      <c r="AH49" s="83">
        <v>9.14</v>
      </c>
      <c r="AI49" s="83">
        <v>5.39</v>
      </c>
      <c r="AJ49" s="83">
        <v>9.18</v>
      </c>
      <c r="AK49" s="83">
        <v>3.36</v>
      </c>
      <c r="AL49" s="83">
        <v>9.86</v>
      </c>
      <c r="AM49" s="83">
        <v>3.68</v>
      </c>
      <c r="AN49" s="83">
        <v>10.37</v>
      </c>
      <c r="AO49" s="83">
        <v>4.2300000000000004</v>
      </c>
      <c r="AP49" s="83">
        <v>16.04</v>
      </c>
      <c r="AQ49" s="83">
        <v>11.31</v>
      </c>
      <c r="AR49" s="83">
        <v>5.97</v>
      </c>
      <c r="AS49" s="83">
        <v>8.33</v>
      </c>
      <c r="AT49" s="83">
        <v>5.92</v>
      </c>
      <c r="AU49" s="83">
        <v>3.99</v>
      </c>
      <c r="AV49" s="83">
        <v>3.77</v>
      </c>
    </row>
    <row r="50" spans="1:48" s="81" customFormat="1" x14ac:dyDescent="0.3">
      <c r="A50" s="79" t="s">
        <v>1143</v>
      </c>
      <c r="B50" s="80" t="s">
        <v>495</v>
      </c>
      <c r="C50" s="81" t="s">
        <v>1144</v>
      </c>
      <c r="D50" s="82">
        <v>157.1</v>
      </c>
      <c r="E50" s="82">
        <v>94.46</v>
      </c>
      <c r="F50" s="82">
        <v>88.82</v>
      </c>
      <c r="G50" s="82">
        <v>24.21</v>
      </c>
      <c r="H50" s="82">
        <v>27.07</v>
      </c>
      <c r="I50" s="82">
        <v>50.09</v>
      </c>
      <c r="J50" s="82">
        <v>45.68</v>
      </c>
      <c r="K50" s="82">
        <v>25.27</v>
      </c>
      <c r="L50" s="82">
        <v>20.51</v>
      </c>
      <c r="M50" s="82">
        <v>11.57</v>
      </c>
      <c r="N50" s="82">
        <v>119.16</v>
      </c>
      <c r="O50" s="82">
        <v>39.39</v>
      </c>
      <c r="P50" s="82">
        <v>16.02</v>
      </c>
      <c r="Q50" s="82">
        <v>14.59</v>
      </c>
      <c r="R50" s="82"/>
      <c r="S50" s="82">
        <v>4.9400000000000004</v>
      </c>
      <c r="T50" s="82">
        <v>3.33</v>
      </c>
      <c r="U50" s="82">
        <v>7.99</v>
      </c>
      <c r="V50" s="82">
        <v>4.79</v>
      </c>
      <c r="W50" s="82">
        <v>8.61</v>
      </c>
      <c r="X50" s="82">
        <v>3.18</v>
      </c>
      <c r="Y50" s="82">
        <v>9.48</v>
      </c>
      <c r="Z50" s="82">
        <v>3.16</v>
      </c>
      <c r="AA50" s="82">
        <v>14.49</v>
      </c>
      <c r="AB50" s="82">
        <v>6.34</v>
      </c>
      <c r="AC50" s="82">
        <v>9.6</v>
      </c>
      <c r="AD50" s="82">
        <v>7.01</v>
      </c>
      <c r="AE50" s="82">
        <v>12.19</v>
      </c>
      <c r="AF50" s="82">
        <v>6.18</v>
      </c>
      <c r="AG50" s="83">
        <v>10.199999999999999</v>
      </c>
      <c r="AH50" s="83">
        <v>8.82</v>
      </c>
      <c r="AI50" s="83">
        <v>5.37</v>
      </c>
      <c r="AJ50" s="83">
        <v>8.0299999999999994</v>
      </c>
      <c r="AK50" s="83">
        <v>3.07</v>
      </c>
      <c r="AL50" s="83">
        <v>9.4</v>
      </c>
      <c r="AM50" s="83">
        <v>3.39</v>
      </c>
      <c r="AN50" s="83">
        <v>9.5299999999999994</v>
      </c>
      <c r="AO50" s="83">
        <v>3.89</v>
      </c>
      <c r="AP50" s="83">
        <v>15.36</v>
      </c>
      <c r="AQ50" s="83">
        <v>10.56</v>
      </c>
      <c r="AR50" s="83">
        <v>5.69</v>
      </c>
      <c r="AS50" s="83">
        <v>8.1999999999999993</v>
      </c>
      <c r="AT50" s="83">
        <v>5.61</v>
      </c>
      <c r="AU50" s="83">
        <v>3.73</v>
      </c>
      <c r="AV50" s="83">
        <v>3.32</v>
      </c>
    </row>
    <row r="51" spans="1:48" s="81" customFormat="1" x14ac:dyDescent="0.3">
      <c r="A51" s="79" t="s">
        <v>1145</v>
      </c>
      <c r="B51" s="80" t="s">
        <v>495</v>
      </c>
      <c r="C51" s="81" t="s">
        <v>1144</v>
      </c>
      <c r="D51" s="82">
        <v>159.25</v>
      </c>
      <c r="E51" s="82">
        <v>96.64</v>
      </c>
      <c r="F51" s="82">
        <v>90.79</v>
      </c>
      <c r="G51" s="82">
        <v>26.85</v>
      </c>
      <c r="H51" s="82">
        <v>27.73</v>
      </c>
      <c r="I51" s="82">
        <v>52.47</v>
      </c>
      <c r="J51" s="82">
        <v>47.52</v>
      </c>
      <c r="K51" s="82">
        <v>28.11</v>
      </c>
      <c r="L51" s="82">
        <v>21.57</v>
      </c>
      <c r="M51" s="82">
        <v>14.23</v>
      </c>
      <c r="N51" s="82">
        <v>121.43</v>
      </c>
      <c r="O51" s="82">
        <v>41.9</v>
      </c>
      <c r="P51" s="82">
        <v>17.190000000000001</v>
      </c>
      <c r="Q51" s="82">
        <v>16.79</v>
      </c>
      <c r="R51" s="82">
        <v>19.14</v>
      </c>
      <c r="S51" s="82">
        <v>5.0599999999999996</v>
      </c>
      <c r="T51" s="82">
        <v>4.21</v>
      </c>
      <c r="U51" s="82">
        <v>8.41</v>
      </c>
      <c r="V51" s="82">
        <v>5.38</v>
      </c>
      <c r="W51" s="82">
        <v>9.8800000000000008</v>
      </c>
      <c r="X51" s="82">
        <v>3.4</v>
      </c>
      <c r="Y51" s="82">
        <v>10.8</v>
      </c>
      <c r="Z51" s="82">
        <v>3.73</v>
      </c>
      <c r="AA51" s="82">
        <v>16.12</v>
      </c>
      <c r="AB51" s="82">
        <v>7.4</v>
      </c>
      <c r="AC51" s="82">
        <v>9.7200000000000006</v>
      </c>
      <c r="AD51" s="82">
        <v>8.06</v>
      </c>
      <c r="AE51" s="82">
        <v>12.9</v>
      </c>
      <c r="AF51" s="82">
        <v>6.41</v>
      </c>
      <c r="AG51" s="83">
        <v>10.79</v>
      </c>
      <c r="AH51" s="83">
        <v>9.48</v>
      </c>
      <c r="AI51" s="83">
        <v>6.26</v>
      </c>
      <c r="AJ51" s="83">
        <v>9.68</v>
      </c>
      <c r="AK51" s="83">
        <v>3.53</v>
      </c>
      <c r="AL51" s="83">
        <v>10.75</v>
      </c>
      <c r="AM51" s="83">
        <v>3.66</v>
      </c>
      <c r="AN51" s="83">
        <v>10.85</v>
      </c>
      <c r="AO51" s="83">
        <v>4.4400000000000004</v>
      </c>
      <c r="AP51" s="83">
        <v>16.5</v>
      </c>
      <c r="AQ51" s="83">
        <v>11.63</v>
      </c>
      <c r="AR51" s="83">
        <v>6.77</v>
      </c>
      <c r="AS51" s="83">
        <v>8.51</v>
      </c>
      <c r="AT51" s="83">
        <v>6.33</v>
      </c>
      <c r="AU51" s="83">
        <v>3.6</v>
      </c>
      <c r="AV51" s="83">
        <v>3.45</v>
      </c>
    </row>
    <row r="52" spans="1:48" s="81" customFormat="1" x14ac:dyDescent="0.3">
      <c r="A52" s="79" t="s">
        <v>1146</v>
      </c>
      <c r="B52" s="80" t="s">
        <v>495</v>
      </c>
      <c r="C52" s="81" t="s">
        <v>1144</v>
      </c>
      <c r="D52" s="82">
        <v>157.1</v>
      </c>
      <c r="E52" s="82">
        <v>93.89</v>
      </c>
      <c r="F52" s="82">
        <v>87.27</v>
      </c>
      <c r="G52" s="82">
        <v>25.06</v>
      </c>
      <c r="H52" s="82">
        <v>27.15</v>
      </c>
      <c r="I52" s="82">
        <v>49.5</v>
      </c>
      <c r="J52" s="82">
        <v>46.07</v>
      </c>
      <c r="K52" s="82">
        <v>25.84</v>
      </c>
      <c r="L52" s="82">
        <v>21.68</v>
      </c>
      <c r="M52" s="82">
        <v>12.58</v>
      </c>
      <c r="N52" s="82">
        <v>117.08</v>
      </c>
      <c r="O52" s="82">
        <v>40.97</v>
      </c>
      <c r="P52" s="82">
        <v>14.44</v>
      </c>
      <c r="Q52" s="82">
        <v>14.26</v>
      </c>
      <c r="R52" s="82">
        <v>19.329999999999998</v>
      </c>
      <c r="S52" s="82">
        <v>4.92</v>
      </c>
      <c r="T52" s="82">
        <v>4.29</v>
      </c>
      <c r="U52" s="82">
        <v>8.1300000000000008</v>
      </c>
      <c r="V52" s="82">
        <v>5</v>
      </c>
      <c r="W52" s="82">
        <v>9.01</v>
      </c>
      <c r="X52" s="82">
        <v>3.17</v>
      </c>
      <c r="Y52" s="82">
        <v>10.61</v>
      </c>
      <c r="Z52" s="82">
        <v>3.67</v>
      </c>
      <c r="AA52" s="82">
        <v>15.12</v>
      </c>
      <c r="AB52" s="82">
        <v>6.87</v>
      </c>
      <c r="AC52" s="82">
        <v>8.6300000000000008</v>
      </c>
      <c r="AD52" s="82">
        <v>7.35</v>
      </c>
      <c r="AE52" s="82">
        <v>11.21</v>
      </c>
      <c r="AF52" s="82">
        <v>5.86</v>
      </c>
      <c r="AG52" s="83">
        <v>8.66</v>
      </c>
      <c r="AH52" s="83">
        <v>9.5399999999999991</v>
      </c>
      <c r="AI52" s="83">
        <v>5.55</v>
      </c>
      <c r="AJ52" s="83">
        <v>9.14</v>
      </c>
      <c r="AK52" s="83">
        <v>3.28</v>
      </c>
      <c r="AL52" s="83">
        <v>9.86</v>
      </c>
      <c r="AM52" s="83">
        <v>3.44</v>
      </c>
      <c r="AN52" s="83">
        <v>10.029999999999999</v>
      </c>
      <c r="AO52" s="83">
        <v>3.92</v>
      </c>
      <c r="AP52" s="83">
        <v>15.83</v>
      </c>
      <c r="AQ52" s="83">
        <v>10.92</v>
      </c>
      <c r="AR52" s="83">
        <v>6.21</v>
      </c>
      <c r="AS52" s="83">
        <v>7.77</v>
      </c>
      <c r="AT52" s="83">
        <v>5.47</v>
      </c>
      <c r="AU52" s="83">
        <v>3.76</v>
      </c>
      <c r="AV52" s="83">
        <v>3.7</v>
      </c>
    </row>
    <row r="53" spans="1:48" s="81" customFormat="1" x14ac:dyDescent="0.3">
      <c r="A53" s="79" t="s">
        <v>1147</v>
      </c>
      <c r="B53" s="80" t="s">
        <v>495</v>
      </c>
      <c r="C53" s="81" t="s">
        <v>1144</v>
      </c>
      <c r="D53" s="82">
        <v>155.19999999999999</v>
      </c>
      <c r="E53" s="82">
        <v>96.23</v>
      </c>
      <c r="F53" s="82">
        <v>84.86</v>
      </c>
      <c r="G53" s="82">
        <v>29.19</v>
      </c>
      <c r="H53" s="82">
        <v>26.68</v>
      </c>
      <c r="I53" s="82">
        <v>52.32</v>
      </c>
      <c r="J53" s="82">
        <v>45.14</v>
      </c>
      <c r="K53" s="82">
        <v>26.1</v>
      </c>
      <c r="L53" s="82">
        <v>22.58</v>
      </c>
      <c r="M53" s="82">
        <v>14.19</v>
      </c>
      <c r="N53" s="82">
        <v>116.39</v>
      </c>
      <c r="O53" s="82">
        <v>40.92</v>
      </c>
      <c r="P53" s="82">
        <v>16.38</v>
      </c>
      <c r="Q53" s="82">
        <v>15.28</v>
      </c>
      <c r="R53" s="82">
        <v>18.75</v>
      </c>
      <c r="S53" s="82">
        <v>5.08</v>
      </c>
      <c r="T53" s="82">
        <v>3.98</v>
      </c>
      <c r="U53" s="82">
        <v>8.33</v>
      </c>
      <c r="V53" s="82">
        <v>5.51</v>
      </c>
      <c r="W53" s="82">
        <v>9.1</v>
      </c>
      <c r="X53" s="82">
        <v>3.33</v>
      </c>
      <c r="Y53" s="82">
        <v>10.4</v>
      </c>
      <c r="Z53" s="82">
        <v>3.75</v>
      </c>
      <c r="AA53" s="82">
        <v>15.05</v>
      </c>
      <c r="AB53" s="82">
        <v>8.0500000000000007</v>
      </c>
      <c r="AC53" s="82">
        <v>9.52</v>
      </c>
      <c r="AD53" s="82">
        <v>8.92</v>
      </c>
      <c r="AE53" s="82">
        <v>12.26</v>
      </c>
      <c r="AF53" s="82">
        <v>5.88</v>
      </c>
      <c r="AG53" s="83">
        <v>9.7899999999999991</v>
      </c>
      <c r="AH53" s="83">
        <v>8.5500000000000007</v>
      </c>
      <c r="AI53" s="83">
        <v>6.05</v>
      </c>
      <c r="AJ53" s="83">
        <v>8.8800000000000008</v>
      </c>
      <c r="AK53" s="83">
        <v>3.26</v>
      </c>
      <c r="AL53" s="83">
        <v>9.34</v>
      </c>
      <c r="AM53" s="83">
        <v>3.61</v>
      </c>
      <c r="AN53" s="83">
        <v>10.220000000000001</v>
      </c>
      <c r="AO53" s="83">
        <v>4.59</v>
      </c>
      <c r="AP53" s="83">
        <v>15.84</v>
      </c>
      <c r="AQ53" s="83">
        <v>11.01</v>
      </c>
      <c r="AR53" s="83">
        <v>6.52</v>
      </c>
      <c r="AS53" s="83">
        <v>8.01</v>
      </c>
      <c r="AT53" s="83">
        <v>5.56</v>
      </c>
      <c r="AU53" s="83">
        <v>3.81</v>
      </c>
      <c r="AV53" s="83">
        <v>3.54</v>
      </c>
    </row>
    <row r="54" spans="1:48" s="81" customFormat="1" x14ac:dyDescent="0.3">
      <c r="A54" s="79" t="s">
        <v>1148</v>
      </c>
      <c r="B54" s="80" t="s">
        <v>495</v>
      </c>
      <c r="C54" s="81" t="s">
        <v>1144</v>
      </c>
      <c r="D54" s="82">
        <v>161.4</v>
      </c>
      <c r="E54" s="82">
        <v>97.39</v>
      </c>
      <c r="F54" s="82">
        <v>92.07</v>
      </c>
      <c r="G54" s="82">
        <v>26.42</v>
      </c>
      <c r="H54" s="82">
        <v>29.12</v>
      </c>
      <c r="I54" s="82">
        <v>52.56</v>
      </c>
      <c r="J54" s="82">
        <v>48.52</v>
      </c>
      <c r="K54" s="82">
        <v>25.96</v>
      </c>
      <c r="L54" s="82">
        <v>23.97</v>
      </c>
      <c r="M54" s="82">
        <v>12.57</v>
      </c>
      <c r="N54" s="82">
        <v>122.83</v>
      </c>
      <c r="O54" s="82">
        <v>41.92</v>
      </c>
      <c r="P54" s="82">
        <v>16.39</v>
      </c>
      <c r="Q54" s="82">
        <v>15.84</v>
      </c>
      <c r="R54" s="82">
        <v>19.25</v>
      </c>
      <c r="S54" s="82">
        <v>4.63</v>
      </c>
      <c r="T54" s="82">
        <v>3.5</v>
      </c>
      <c r="U54" s="82">
        <v>7.87</v>
      </c>
      <c r="V54" s="82">
        <v>4.8499999999999996</v>
      </c>
      <c r="W54" s="82">
        <v>9.41</v>
      </c>
      <c r="X54" s="82">
        <v>3.43</v>
      </c>
      <c r="Y54" s="82">
        <v>10.5</v>
      </c>
      <c r="Z54" s="82">
        <v>3.67</v>
      </c>
      <c r="AA54" s="82">
        <v>16.16</v>
      </c>
      <c r="AB54" s="82">
        <v>7.09</v>
      </c>
      <c r="AC54" s="82">
        <v>9.73</v>
      </c>
      <c r="AD54" s="82">
        <v>8.18</v>
      </c>
      <c r="AE54" s="82">
        <v>12.56</v>
      </c>
      <c r="AF54" s="82">
        <v>6.67</v>
      </c>
      <c r="AG54" s="83">
        <v>10.17</v>
      </c>
      <c r="AH54" s="83">
        <v>8.64</v>
      </c>
      <c r="AI54" s="83">
        <v>5.45</v>
      </c>
      <c r="AJ54" s="83">
        <v>9.1300000000000008</v>
      </c>
      <c r="AK54" s="83">
        <v>3.63</v>
      </c>
      <c r="AL54" s="83">
        <v>10.3</v>
      </c>
      <c r="AM54" s="83">
        <v>3.54</v>
      </c>
      <c r="AN54" s="83">
        <v>10.38</v>
      </c>
      <c r="AO54" s="83">
        <v>4.3499999999999996</v>
      </c>
      <c r="AP54" s="83">
        <v>16.600000000000001</v>
      </c>
      <c r="AQ54" s="83">
        <v>11.32</v>
      </c>
      <c r="AR54" s="83">
        <v>6.39</v>
      </c>
      <c r="AS54" s="83">
        <v>8.61</v>
      </c>
      <c r="AT54" s="83">
        <v>6</v>
      </c>
      <c r="AU54" s="83">
        <v>3.72</v>
      </c>
      <c r="AV54" s="83">
        <v>3.53</v>
      </c>
    </row>
    <row r="55" spans="1:48" s="81" customFormat="1" x14ac:dyDescent="0.3">
      <c r="A55" s="79" t="s">
        <v>1149</v>
      </c>
      <c r="B55" s="80" t="s">
        <v>495</v>
      </c>
      <c r="C55" s="81" t="s">
        <v>1144</v>
      </c>
      <c r="D55" s="82">
        <v>174.3</v>
      </c>
      <c r="E55" s="82">
        <v>105.65</v>
      </c>
      <c r="F55" s="82">
        <v>98.96</v>
      </c>
      <c r="G55" s="82">
        <v>25.84</v>
      </c>
      <c r="H55" s="82">
        <v>30.57</v>
      </c>
      <c r="I55" s="82">
        <v>54.58</v>
      </c>
      <c r="J55" s="82">
        <v>51.15</v>
      </c>
      <c r="K55" s="82">
        <v>29.81</v>
      </c>
      <c r="L55" s="82">
        <v>21.95</v>
      </c>
      <c r="M55" s="82">
        <v>14.45</v>
      </c>
      <c r="N55" s="82">
        <v>130.75</v>
      </c>
      <c r="O55" s="82">
        <v>46.31</v>
      </c>
      <c r="P55" s="82">
        <v>19.079999999999998</v>
      </c>
      <c r="Q55" s="82">
        <v>18.09</v>
      </c>
      <c r="R55" s="82">
        <v>22.73</v>
      </c>
      <c r="S55" s="82">
        <v>5.39</v>
      </c>
      <c r="T55" s="82">
        <v>3.68</v>
      </c>
      <c r="U55" s="82">
        <v>8.49</v>
      </c>
      <c r="V55" s="82">
        <v>5.6</v>
      </c>
      <c r="W55" s="82">
        <v>8.86</v>
      </c>
      <c r="X55" s="82">
        <v>3.22</v>
      </c>
      <c r="Y55" s="82">
        <v>11.63</v>
      </c>
      <c r="Z55" s="82">
        <v>3.62</v>
      </c>
      <c r="AA55" s="82">
        <v>16.28</v>
      </c>
      <c r="AB55" s="82">
        <v>7.35</v>
      </c>
      <c r="AC55" s="82">
        <v>10.41</v>
      </c>
      <c r="AD55" s="82">
        <v>8.2200000000000006</v>
      </c>
      <c r="AE55" s="82">
        <v>13.06</v>
      </c>
      <c r="AF55" s="82">
        <v>6.1</v>
      </c>
      <c r="AG55" s="83">
        <v>10.41</v>
      </c>
      <c r="AH55" s="83">
        <v>9.84</v>
      </c>
      <c r="AI55" s="83">
        <v>5.68</v>
      </c>
      <c r="AJ55" s="83">
        <v>9.64</v>
      </c>
      <c r="AK55" s="83">
        <v>3.35</v>
      </c>
      <c r="AL55" s="83">
        <v>10.72</v>
      </c>
      <c r="AM55" s="83">
        <v>3.59</v>
      </c>
      <c r="AN55" s="83">
        <v>10.98</v>
      </c>
      <c r="AO55" s="83">
        <v>4.24</v>
      </c>
      <c r="AP55" s="83">
        <v>17.440000000000001</v>
      </c>
      <c r="AQ55" s="83">
        <v>11.89</v>
      </c>
      <c r="AR55" s="83">
        <v>6.5</v>
      </c>
      <c r="AS55" s="83">
        <v>8.1300000000000008</v>
      </c>
      <c r="AT55" s="83">
        <v>6</v>
      </c>
      <c r="AU55" s="83">
        <v>4.33</v>
      </c>
      <c r="AV55" s="83">
        <v>3.59</v>
      </c>
    </row>
    <row r="56" spans="1:48" s="81" customFormat="1" x14ac:dyDescent="0.3">
      <c r="A56" s="79" t="s">
        <v>1150</v>
      </c>
      <c r="B56" s="80" t="s">
        <v>495</v>
      </c>
      <c r="C56" s="81" t="s">
        <v>1144</v>
      </c>
      <c r="D56" s="82">
        <v>178.8</v>
      </c>
      <c r="E56" s="82">
        <v>108.75</v>
      </c>
      <c r="F56" s="82">
        <v>101.26</v>
      </c>
      <c r="G56" s="82">
        <v>27.96</v>
      </c>
      <c r="H56" s="82">
        <v>33.07</v>
      </c>
      <c r="I56" s="82">
        <v>57.21</v>
      </c>
      <c r="J56" s="82">
        <v>52.31</v>
      </c>
      <c r="K56" s="82">
        <v>32.69</v>
      </c>
      <c r="L56" s="82">
        <v>23.51</v>
      </c>
      <c r="M56" s="82">
        <v>15.37</v>
      </c>
      <c r="N56" s="82">
        <v>134.11000000000001</v>
      </c>
      <c r="O56" s="82">
        <v>51.25</v>
      </c>
      <c r="P56" s="82">
        <v>20.83</v>
      </c>
      <c r="Q56" s="82">
        <v>19.309999999999999</v>
      </c>
      <c r="R56" s="82">
        <v>23.8</v>
      </c>
      <c r="S56" s="82">
        <v>5.49</v>
      </c>
      <c r="T56" s="82">
        <v>4.07</v>
      </c>
      <c r="U56" s="82">
        <v>8.57</v>
      </c>
      <c r="V56" s="82">
        <v>6.02</v>
      </c>
      <c r="W56" s="82">
        <v>10.33</v>
      </c>
      <c r="X56" s="82">
        <v>3.93</v>
      </c>
      <c r="Y56" s="82">
        <v>11.32</v>
      </c>
      <c r="Z56" s="82">
        <v>4.33</v>
      </c>
      <c r="AA56" s="82">
        <v>17.16</v>
      </c>
      <c r="AB56" s="82">
        <v>8.44</v>
      </c>
      <c r="AC56" s="82">
        <v>10.51</v>
      </c>
      <c r="AD56" s="82">
        <v>8.44</v>
      </c>
      <c r="AE56" s="82">
        <v>13.42</v>
      </c>
      <c r="AF56" s="82">
        <v>7.09</v>
      </c>
      <c r="AG56" s="83">
        <v>11.37</v>
      </c>
      <c r="AH56" s="83">
        <v>11.3</v>
      </c>
      <c r="AI56" s="83">
        <v>6.32</v>
      </c>
      <c r="AJ56" s="83">
        <v>10.039999999999999</v>
      </c>
      <c r="AK56" s="83">
        <v>4.13</v>
      </c>
      <c r="AL56" s="83">
        <v>10.73</v>
      </c>
      <c r="AM56" s="83">
        <v>4.18</v>
      </c>
      <c r="AN56" s="83">
        <v>11.05</v>
      </c>
      <c r="AO56" s="83">
        <v>4.91</v>
      </c>
      <c r="AP56" s="83">
        <v>17.79</v>
      </c>
      <c r="AQ56" s="83">
        <v>12.35</v>
      </c>
      <c r="AR56" s="83">
        <v>6.91</v>
      </c>
      <c r="AS56" s="83">
        <v>9.36</v>
      </c>
      <c r="AT56" s="83">
        <v>6.71</v>
      </c>
      <c r="AU56" s="83">
        <v>4.32</v>
      </c>
      <c r="AV56" s="83">
        <v>3.84</v>
      </c>
    </row>
    <row r="57" spans="1:48" s="81" customFormat="1" x14ac:dyDescent="0.3">
      <c r="A57" s="79" t="s">
        <v>1151</v>
      </c>
      <c r="B57" s="80" t="s">
        <v>495</v>
      </c>
      <c r="C57" s="81" t="s">
        <v>1144</v>
      </c>
      <c r="D57" s="82">
        <v>156.4</v>
      </c>
      <c r="E57" s="82">
        <v>94.19</v>
      </c>
      <c r="F57" s="82">
        <v>83.3</v>
      </c>
      <c r="G57" s="82">
        <v>23.39</v>
      </c>
      <c r="H57" s="82">
        <v>24.97</v>
      </c>
      <c r="I57" s="82">
        <v>49.23</v>
      </c>
      <c r="J57" s="82">
        <v>44.29</v>
      </c>
      <c r="K57" s="82">
        <v>24.57</v>
      </c>
      <c r="L57" s="82">
        <v>20.57</v>
      </c>
      <c r="M57" s="82">
        <v>11.48</v>
      </c>
      <c r="N57" s="82">
        <v>116.64</v>
      </c>
      <c r="O57" s="82">
        <v>40.78</v>
      </c>
      <c r="P57" s="82">
        <v>16.27</v>
      </c>
      <c r="Q57" s="82">
        <v>15.71</v>
      </c>
      <c r="R57" s="82">
        <v>18.329999999999998</v>
      </c>
      <c r="S57" s="82">
        <v>4.79</v>
      </c>
      <c r="T57" s="82">
        <v>3.75</v>
      </c>
      <c r="U57" s="82">
        <v>7.74</v>
      </c>
      <c r="V57" s="82">
        <v>4.88</v>
      </c>
      <c r="W57" s="82">
        <v>8.41</v>
      </c>
      <c r="X57" s="82">
        <v>2.99</v>
      </c>
      <c r="Y57" s="82">
        <v>8.9499999999999993</v>
      </c>
      <c r="Z57" s="82">
        <v>3.25</v>
      </c>
      <c r="AA57" s="82">
        <v>14.44</v>
      </c>
      <c r="AB57" s="82">
        <v>6.74</v>
      </c>
      <c r="AC57" s="82">
        <v>9.1300000000000008</v>
      </c>
      <c r="AD57" s="82">
        <v>7.27</v>
      </c>
      <c r="AE57" s="82">
        <v>11.86</v>
      </c>
      <c r="AF57" s="82">
        <v>5.92</v>
      </c>
      <c r="AG57" s="83">
        <v>9.1999999999999993</v>
      </c>
      <c r="AH57" s="83">
        <v>8.64</v>
      </c>
      <c r="AI57" s="83">
        <v>5.29</v>
      </c>
      <c r="AJ57" s="83">
        <v>8.48</v>
      </c>
      <c r="AK57" s="83">
        <v>3.23</v>
      </c>
      <c r="AL57" s="83">
        <v>9.3000000000000007</v>
      </c>
      <c r="AM57" s="83">
        <v>3.29</v>
      </c>
      <c r="AN57" s="83">
        <v>9.76</v>
      </c>
      <c r="AO57" s="83">
        <v>3.92</v>
      </c>
      <c r="AP57" s="83">
        <v>15.05</v>
      </c>
      <c r="AQ57" s="83">
        <v>10.17</v>
      </c>
      <c r="AR57" s="83">
        <v>5.83</v>
      </c>
      <c r="AS57" s="83">
        <v>7.96</v>
      </c>
      <c r="AT57" s="83">
        <v>5.32</v>
      </c>
      <c r="AU57" s="83">
        <v>3.49</v>
      </c>
      <c r="AV57" s="83">
        <v>3.21</v>
      </c>
    </row>
    <row r="58" spans="1:48" s="81" customFormat="1" x14ac:dyDescent="0.3">
      <c r="A58" s="79" t="s">
        <v>1152</v>
      </c>
      <c r="B58" s="80" t="s">
        <v>495</v>
      </c>
      <c r="C58" s="81" t="s">
        <v>1144</v>
      </c>
      <c r="D58" s="82">
        <v>169.7</v>
      </c>
      <c r="E58" s="82">
        <v>103.31</v>
      </c>
      <c r="F58" s="82">
        <v>99.9</v>
      </c>
      <c r="G58" s="82">
        <v>25.26</v>
      </c>
      <c r="H58" s="82">
        <v>29.93</v>
      </c>
      <c r="I58" s="82">
        <v>51.19</v>
      </c>
      <c r="J58" s="82">
        <v>50.47</v>
      </c>
      <c r="K58" s="82">
        <v>28.74</v>
      </c>
      <c r="L58" s="82">
        <v>21.52</v>
      </c>
      <c r="M58" s="82">
        <v>13.39</v>
      </c>
      <c r="N58" s="82">
        <v>130.53</v>
      </c>
      <c r="O58" s="82">
        <v>47.13</v>
      </c>
      <c r="P58" s="82">
        <v>18.149999999999999</v>
      </c>
      <c r="Q58" s="82">
        <v>18.440000000000001</v>
      </c>
      <c r="R58" s="82">
        <v>20.84</v>
      </c>
      <c r="S58" s="82">
        <v>5.37</v>
      </c>
      <c r="T58" s="82">
        <v>3.96</v>
      </c>
      <c r="U58" s="82">
        <v>9.5</v>
      </c>
      <c r="V58" s="82">
        <v>5.63</v>
      </c>
      <c r="W58" s="82">
        <v>8.5500000000000007</v>
      </c>
      <c r="X58" s="82">
        <v>3.38</v>
      </c>
      <c r="Y58" s="82">
        <v>10.95</v>
      </c>
      <c r="Z58" s="82">
        <v>3.76</v>
      </c>
      <c r="AA58" s="82">
        <v>16.07</v>
      </c>
      <c r="AB58" s="82">
        <v>8.19</v>
      </c>
      <c r="AC58" s="82">
        <v>10.64</v>
      </c>
      <c r="AD58" s="82">
        <v>7.96</v>
      </c>
      <c r="AE58" s="82">
        <v>13.21</v>
      </c>
      <c r="AF58" s="82">
        <v>6.99</v>
      </c>
      <c r="AG58" s="82">
        <v>10.99</v>
      </c>
      <c r="AH58" s="83">
        <v>11.46</v>
      </c>
      <c r="AI58" s="83">
        <v>6.31</v>
      </c>
      <c r="AJ58" s="83">
        <v>9.06</v>
      </c>
      <c r="AK58" s="83">
        <v>3.52</v>
      </c>
      <c r="AL58" s="83">
        <v>10.15</v>
      </c>
      <c r="AM58" s="83">
        <v>3.73</v>
      </c>
      <c r="AN58" s="83">
        <v>10.86</v>
      </c>
      <c r="AO58" s="83">
        <v>4.32</v>
      </c>
      <c r="AP58" s="83">
        <v>16.73</v>
      </c>
      <c r="AQ58" s="83">
        <v>11.32</v>
      </c>
      <c r="AR58" s="83">
        <v>6.42</v>
      </c>
      <c r="AS58" s="83">
        <v>9.08</v>
      </c>
      <c r="AT58" s="83">
        <v>5.96</v>
      </c>
      <c r="AU58" s="82"/>
      <c r="AV58" s="82"/>
    </row>
    <row r="59" spans="1:48" s="81" customFormat="1" x14ac:dyDescent="0.3">
      <c r="A59" s="79" t="s">
        <v>1153</v>
      </c>
      <c r="B59" s="80" t="s">
        <v>495</v>
      </c>
      <c r="C59" s="81" t="s">
        <v>1144</v>
      </c>
      <c r="D59" s="82">
        <v>169.65</v>
      </c>
      <c r="E59" s="82">
        <v>102.65</v>
      </c>
      <c r="F59" s="82">
        <v>93.18</v>
      </c>
      <c r="G59" s="82">
        <v>26.3</v>
      </c>
      <c r="H59" s="82">
        <v>28.91</v>
      </c>
      <c r="I59" s="82">
        <v>54.82</v>
      </c>
      <c r="J59" s="82">
        <v>48.31</v>
      </c>
      <c r="K59" s="82">
        <v>28.41</v>
      </c>
      <c r="L59" s="82">
        <v>22.26</v>
      </c>
      <c r="M59" s="82">
        <v>13.21</v>
      </c>
      <c r="N59" s="82">
        <v>125.65</v>
      </c>
      <c r="O59" s="82">
        <v>42.1</v>
      </c>
      <c r="P59" s="82">
        <v>17.100000000000001</v>
      </c>
      <c r="Q59" s="82">
        <v>15.77</v>
      </c>
      <c r="R59" s="82">
        <v>20.67</v>
      </c>
      <c r="S59" s="82">
        <v>5.54</v>
      </c>
      <c r="T59" s="82">
        <v>4.28</v>
      </c>
      <c r="U59" s="82">
        <v>8.93</v>
      </c>
      <c r="V59" s="82">
        <v>5.66</v>
      </c>
      <c r="W59" s="82">
        <v>8.83</v>
      </c>
      <c r="X59" s="82">
        <v>3.4</v>
      </c>
      <c r="Y59" s="82">
        <v>10.06</v>
      </c>
      <c r="Z59" s="82">
        <v>3.69</v>
      </c>
      <c r="AA59" s="82">
        <v>15.71</v>
      </c>
      <c r="AB59" s="82">
        <v>8.06</v>
      </c>
      <c r="AC59" s="82">
        <v>10.119999999999999</v>
      </c>
      <c r="AD59" s="82">
        <v>8.17</v>
      </c>
      <c r="AE59" s="82">
        <v>13.25</v>
      </c>
      <c r="AF59" s="82">
        <v>6.53</v>
      </c>
      <c r="AG59" s="83">
        <v>10.57</v>
      </c>
      <c r="AH59" s="83">
        <v>10.47</v>
      </c>
      <c r="AI59" s="83">
        <v>5.99</v>
      </c>
      <c r="AJ59" s="83">
        <v>9.24</v>
      </c>
      <c r="AK59" s="83">
        <v>4</v>
      </c>
      <c r="AL59" s="83">
        <v>9.8699999999999992</v>
      </c>
      <c r="AM59" s="83">
        <v>3.9</v>
      </c>
      <c r="AN59" s="83">
        <v>10.61</v>
      </c>
      <c r="AO59" s="83">
        <v>4.62</v>
      </c>
      <c r="AP59" s="83">
        <v>17.37</v>
      </c>
      <c r="AQ59" s="83">
        <v>12.26</v>
      </c>
      <c r="AR59" s="83">
        <v>6.51</v>
      </c>
      <c r="AS59" s="83">
        <v>9.11</v>
      </c>
      <c r="AT59" s="83">
        <v>6.04</v>
      </c>
      <c r="AU59" s="82"/>
      <c r="AV59" s="82"/>
    </row>
    <row r="60" spans="1:48" s="81" customFormat="1" x14ac:dyDescent="0.3">
      <c r="A60" s="79" t="s">
        <v>1154</v>
      </c>
      <c r="B60" s="80" t="s">
        <v>495</v>
      </c>
      <c r="C60" s="81" t="s">
        <v>1144</v>
      </c>
      <c r="D60" s="82">
        <v>176.5</v>
      </c>
      <c r="E60" s="82">
        <v>107.87</v>
      </c>
      <c r="F60" s="82">
        <v>97.49</v>
      </c>
      <c r="G60" s="82">
        <v>24.19</v>
      </c>
      <c r="H60" s="82">
        <v>31.5</v>
      </c>
      <c r="I60" s="82">
        <v>53.26</v>
      </c>
      <c r="J60" s="82">
        <v>49.86</v>
      </c>
      <c r="K60" s="82">
        <v>29.92</v>
      </c>
      <c r="L60" s="82">
        <v>23.17</v>
      </c>
      <c r="M60" s="82">
        <v>15.04</v>
      </c>
      <c r="N60" s="82">
        <v>132.07</v>
      </c>
      <c r="O60" s="82">
        <v>48.16</v>
      </c>
      <c r="P60" s="82">
        <v>18.52</v>
      </c>
      <c r="Q60" s="82">
        <v>17.940000000000001</v>
      </c>
      <c r="R60" s="82">
        <v>23.42</v>
      </c>
      <c r="S60" s="82">
        <v>4.9800000000000004</v>
      </c>
      <c r="T60" s="82">
        <v>3.79</v>
      </c>
      <c r="U60" s="82">
        <v>8.86</v>
      </c>
      <c r="V60" s="82">
        <v>5.49</v>
      </c>
      <c r="W60" s="82">
        <v>8.8000000000000007</v>
      </c>
      <c r="X60" s="82">
        <v>3.83</v>
      </c>
      <c r="Y60" s="82">
        <v>10.98</v>
      </c>
      <c r="Z60" s="82">
        <v>4.07</v>
      </c>
      <c r="AA60" s="82">
        <v>16.510000000000002</v>
      </c>
      <c r="AB60" s="82">
        <v>7.59</v>
      </c>
      <c r="AC60" s="82">
        <v>9.7899999999999991</v>
      </c>
      <c r="AD60" s="82">
        <v>7.69</v>
      </c>
      <c r="AE60" s="82">
        <v>12.93</v>
      </c>
      <c r="AF60" s="82">
        <v>6.17</v>
      </c>
      <c r="AG60" s="83">
        <v>10.77</v>
      </c>
      <c r="AH60" s="83"/>
      <c r="AI60" s="83"/>
      <c r="AJ60" s="83">
        <v>8.8699999999999992</v>
      </c>
      <c r="AK60" s="83">
        <v>4.05</v>
      </c>
      <c r="AL60" s="83">
        <v>10.68</v>
      </c>
      <c r="AM60" s="83">
        <v>4.0199999999999996</v>
      </c>
      <c r="AN60" s="83">
        <v>10.33</v>
      </c>
      <c r="AO60" s="83">
        <v>4.66</v>
      </c>
      <c r="AP60" s="83">
        <v>16.05</v>
      </c>
      <c r="AQ60" s="83">
        <v>11.82</v>
      </c>
      <c r="AR60" s="83">
        <v>6.5</v>
      </c>
      <c r="AS60" s="83">
        <v>8.2799999999999994</v>
      </c>
      <c r="AT60" s="83">
        <v>5.7</v>
      </c>
      <c r="AU60" s="83">
        <v>4.6399999999999997</v>
      </c>
      <c r="AV60" s="83">
        <v>3.86</v>
      </c>
    </row>
    <row r="61" spans="1:48" s="81" customFormat="1" x14ac:dyDescent="0.3">
      <c r="A61" s="79" t="s">
        <v>1155</v>
      </c>
      <c r="B61" s="80" t="s">
        <v>495</v>
      </c>
      <c r="C61" s="81" t="s">
        <v>1144</v>
      </c>
      <c r="D61" s="82">
        <v>174.4</v>
      </c>
      <c r="E61" s="82">
        <v>107.32</v>
      </c>
      <c r="F61" s="82">
        <v>103.31</v>
      </c>
      <c r="G61" s="82">
        <v>27.38</v>
      </c>
      <c r="H61" s="82">
        <v>33.590000000000003</v>
      </c>
      <c r="I61" s="82">
        <v>55.65</v>
      </c>
      <c r="J61" s="82">
        <v>51.96</v>
      </c>
      <c r="K61" s="82">
        <v>31.11</v>
      </c>
      <c r="L61" s="82">
        <v>24.83</v>
      </c>
      <c r="M61" s="82">
        <v>13.99</v>
      </c>
      <c r="N61" s="82">
        <v>133.4</v>
      </c>
      <c r="O61" s="82">
        <v>49.73</v>
      </c>
      <c r="P61" s="82">
        <v>20</v>
      </c>
      <c r="Q61" s="82">
        <v>17.8</v>
      </c>
      <c r="R61" s="82">
        <v>21.98</v>
      </c>
      <c r="S61" s="82">
        <v>5.05</v>
      </c>
      <c r="T61" s="82">
        <v>3.91</v>
      </c>
      <c r="U61" s="82">
        <v>8.81</v>
      </c>
      <c r="V61" s="82">
        <v>5.82</v>
      </c>
      <c r="W61" s="82"/>
      <c r="X61" s="82">
        <v>3.49</v>
      </c>
      <c r="Y61" s="82">
        <v>10.89</v>
      </c>
      <c r="Z61" s="82">
        <v>3.07</v>
      </c>
      <c r="AA61" s="82">
        <v>15.88</v>
      </c>
      <c r="AB61" s="82">
        <v>7.12</v>
      </c>
      <c r="AC61" s="82">
        <v>10.130000000000001</v>
      </c>
      <c r="AD61" s="82">
        <v>7.95</v>
      </c>
      <c r="AE61" s="82">
        <v>13.43</v>
      </c>
      <c r="AF61" s="82">
        <v>6.75</v>
      </c>
      <c r="AG61" s="83">
        <v>11.33</v>
      </c>
      <c r="AH61" s="83">
        <v>9.6</v>
      </c>
      <c r="AI61" s="83">
        <v>5.93</v>
      </c>
      <c r="AJ61" s="83">
        <v>9.23</v>
      </c>
      <c r="AK61" s="83">
        <v>3.69</v>
      </c>
      <c r="AL61" s="83">
        <v>9.9600000000000009</v>
      </c>
      <c r="AM61" s="83">
        <v>3.67</v>
      </c>
      <c r="AN61" s="83">
        <v>10.57</v>
      </c>
      <c r="AO61" s="83">
        <v>4.25</v>
      </c>
      <c r="AP61" s="83">
        <v>16.72</v>
      </c>
      <c r="AQ61" s="83">
        <v>11.78</v>
      </c>
      <c r="AR61" s="83">
        <v>6.23</v>
      </c>
      <c r="AS61" s="83">
        <v>9.07</v>
      </c>
      <c r="AT61" s="83">
        <v>5.95</v>
      </c>
      <c r="AU61" s="82"/>
      <c r="AV61" s="82"/>
    </row>
    <row r="62" spans="1:48" s="81" customFormat="1" x14ac:dyDescent="0.3">
      <c r="A62" s="79" t="s">
        <v>1156</v>
      </c>
      <c r="B62" s="80" t="s">
        <v>495</v>
      </c>
      <c r="C62" s="81" t="s">
        <v>1144</v>
      </c>
      <c r="D62" s="82">
        <v>168.3</v>
      </c>
      <c r="E62" s="82">
        <v>100.31</v>
      </c>
      <c r="F62" s="82">
        <v>95.13</v>
      </c>
      <c r="G62" s="82">
        <v>24.17</v>
      </c>
      <c r="H62" s="82">
        <v>30.03</v>
      </c>
      <c r="I62" s="82">
        <v>53.71</v>
      </c>
      <c r="J62" s="82">
        <v>48.52</v>
      </c>
      <c r="K62" s="82">
        <v>29.11</v>
      </c>
      <c r="L62" s="82">
        <v>22.93</v>
      </c>
      <c r="M62" s="82">
        <v>14.22</v>
      </c>
      <c r="N62" s="82">
        <v>128.86000000000001</v>
      </c>
      <c r="O62" s="82">
        <v>46.52</v>
      </c>
      <c r="P62" s="82">
        <v>19.579999999999998</v>
      </c>
      <c r="Q62" s="82">
        <v>17.760000000000002</v>
      </c>
      <c r="R62" s="82">
        <v>19.440000000000001</v>
      </c>
      <c r="S62" s="82">
        <v>5.25</v>
      </c>
      <c r="T62" s="82">
        <v>3.88</v>
      </c>
      <c r="U62" s="82">
        <v>8.6199999999999992</v>
      </c>
      <c r="V62" s="82">
        <v>5.73</v>
      </c>
      <c r="W62" s="82">
        <v>9.3699999999999992</v>
      </c>
      <c r="X62" s="82">
        <v>3.25</v>
      </c>
      <c r="Y62" s="82">
        <v>10.24</v>
      </c>
      <c r="Z62" s="82">
        <v>3.83</v>
      </c>
      <c r="AA62" s="82">
        <v>15.95</v>
      </c>
      <c r="AB62" s="82">
        <v>7.19</v>
      </c>
      <c r="AC62" s="82">
        <v>10.84</v>
      </c>
      <c r="AD62" s="82">
        <v>8.1199999999999992</v>
      </c>
      <c r="AE62" s="82">
        <v>12.89</v>
      </c>
      <c r="AF62" s="82">
        <v>6.56</v>
      </c>
      <c r="AG62" s="82">
        <v>10.5</v>
      </c>
      <c r="AH62" s="83">
        <v>10.19</v>
      </c>
      <c r="AI62" s="83">
        <v>6.45</v>
      </c>
      <c r="AJ62" s="83">
        <v>9</v>
      </c>
      <c r="AK62" s="83">
        <v>3.43</v>
      </c>
      <c r="AL62" s="83">
        <v>9.9600000000000009</v>
      </c>
      <c r="AM62" s="83">
        <v>3.46</v>
      </c>
      <c r="AN62" s="83">
        <v>10.34</v>
      </c>
      <c r="AO62" s="83">
        <v>4.26</v>
      </c>
      <c r="AP62" s="83">
        <v>16.82</v>
      </c>
      <c r="AQ62" s="83">
        <v>11.87</v>
      </c>
      <c r="AR62" s="83">
        <v>6.52</v>
      </c>
      <c r="AS62" s="83">
        <v>8.66</v>
      </c>
      <c r="AT62" s="83">
        <v>6.3</v>
      </c>
      <c r="AU62" s="83">
        <v>3.92</v>
      </c>
      <c r="AV62" s="83">
        <v>3.51</v>
      </c>
    </row>
    <row r="63" spans="1:48" s="81" customFormat="1" x14ac:dyDescent="0.3">
      <c r="A63" s="79" t="s">
        <v>1157</v>
      </c>
      <c r="B63" s="80" t="s">
        <v>495</v>
      </c>
      <c r="C63" s="81" t="s">
        <v>1144</v>
      </c>
      <c r="D63" s="82">
        <v>165.8</v>
      </c>
      <c r="E63" s="82">
        <v>101.61</v>
      </c>
      <c r="F63" s="82">
        <f>100.01</f>
        <v>100.01</v>
      </c>
      <c r="G63" s="82">
        <v>24.31</v>
      </c>
      <c r="H63" s="82">
        <v>31.34</v>
      </c>
      <c r="I63" s="82">
        <v>54.7</v>
      </c>
      <c r="J63" s="82">
        <v>49.34</v>
      </c>
      <c r="K63" s="82">
        <v>28.43</v>
      </c>
      <c r="L63" s="82">
        <v>20.09</v>
      </c>
      <c r="M63" s="82">
        <v>11.86</v>
      </c>
      <c r="N63" s="82">
        <v>127.29</v>
      </c>
      <c r="O63" s="82">
        <v>45.21</v>
      </c>
      <c r="P63" s="82">
        <v>17.77</v>
      </c>
      <c r="Q63" s="82">
        <v>16.52</v>
      </c>
      <c r="R63" s="82">
        <v>19.13</v>
      </c>
      <c r="S63" s="82">
        <v>5.41</v>
      </c>
      <c r="T63" s="82">
        <v>3.94</v>
      </c>
      <c r="U63" s="82">
        <v>8.6999999999999993</v>
      </c>
      <c r="V63" s="82">
        <v>5.59</v>
      </c>
      <c r="W63" s="82">
        <v>8.93</v>
      </c>
      <c r="X63" s="82">
        <v>3.43</v>
      </c>
      <c r="Y63" s="82">
        <v>10.86</v>
      </c>
      <c r="Z63" s="82">
        <v>3.53</v>
      </c>
      <c r="AA63" s="82">
        <v>15.88</v>
      </c>
      <c r="AB63" s="82">
        <v>7.92</v>
      </c>
      <c r="AC63" s="82">
        <v>10.54</v>
      </c>
      <c r="AD63" s="82">
        <v>8.19</v>
      </c>
      <c r="AE63" s="82">
        <v>12.12</v>
      </c>
      <c r="AF63" s="82">
        <v>6.19</v>
      </c>
      <c r="AG63" s="83">
        <v>9.92</v>
      </c>
      <c r="AH63" s="83">
        <v>8.6300000000000008</v>
      </c>
      <c r="AI63" s="83">
        <v>6.26</v>
      </c>
      <c r="AJ63" s="83">
        <v>9.51</v>
      </c>
      <c r="AK63" s="83">
        <v>3.58</v>
      </c>
      <c r="AL63" s="83">
        <v>10.32</v>
      </c>
      <c r="AM63" s="83">
        <v>3.39</v>
      </c>
      <c r="AN63" s="83">
        <v>10.57</v>
      </c>
      <c r="AO63" s="83">
        <v>4.24</v>
      </c>
      <c r="AP63" s="83">
        <v>16.46</v>
      </c>
      <c r="AQ63" s="83">
        <v>11.64</v>
      </c>
      <c r="AR63" s="83">
        <v>6.39</v>
      </c>
      <c r="AS63" s="83">
        <v>8.3800000000000008</v>
      </c>
      <c r="AT63" s="83">
        <v>5.72</v>
      </c>
      <c r="AU63" s="83">
        <v>4.16</v>
      </c>
      <c r="AV63" s="83">
        <v>3.79</v>
      </c>
    </row>
    <row r="64" spans="1:48" s="81" customFormat="1" x14ac:dyDescent="0.3">
      <c r="A64" s="79" t="s">
        <v>1158</v>
      </c>
      <c r="B64" s="80" t="s">
        <v>495</v>
      </c>
      <c r="C64" s="81" t="s">
        <v>1144</v>
      </c>
      <c r="D64" s="82">
        <v>168.8</v>
      </c>
      <c r="E64" s="82">
        <v>103.35</v>
      </c>
      <c r="F64" s="82">
        <v>92.21</v>
      </c>
      <c r="G64" s="82">
        <v>27.07</v>
      </c>
      <c r="H64" s="82">
        <v>27.87</v>
      </c>
      <c r="I64" s="82">
        <v>52.58</v>
      </c>
      <c r="J64" s="82">
        <v>48.43</v>
      </c>
      <c r="K64" s="82">
        <v>28.18</v>
      </c>
      <c r="L64" s="82">
        <v>24.67</v>
      </c>
      <c r="M64" s="82">
        <v>13.15</v>
      </c>
      <c r="N64" s="82">
        <v>125.72</v>
      </c>
      <c r="O64" s="82">
        <v>45.5</v>
      </c>
      <c r="P64" s="82">
        <v>17.010000000000002</v>
      </c>
      <c r="Q64" s="82">
        <v>16.47</v>
      </c>
      <c r="R64" s="82">
        <v>21.77</v>
      </c>
      <c r="S64" s="82">
        <v>4.9000000000000004</v>
      </c>
      <c r="T64" s="82">
        <v>3.61</v>
      </c>
      <c r="U64" s="82">
        <v>7.74</v>
      </c>
      <c r="V64" s="82">
        <v>4.9800000000000004</v>
      </c>
      <c r="W64" s="82">
        <v>8.7200000000000006</v>
      </c>
      <c r="X64" s="82">
        <v>3.1</v>
      </c>
      <c r="Y64" s="82">
        <v>10.46</v>
      </c>
      <c r="Z64" s="82">
        <v>3.26</v>
      </c>
      <c r="AA64" s="82">
        <v>15.26</v>
      </c>
      <c r="AB64" s="82">
        <v>6.67</v>
      </c>
      <c r="AC64" s="82">
        <v>9.77</v>
      </c>
      <c r="AD64" s="82">
        <v>8.44</v>
      </c>
      <c r="AE64" s="82">
        <v>12.49</v>
      </c>
      <c r="AF64" s="82">
        <v>6.27</v>
      </c>
      <c r="AG64" s="83">
        <v>9.6199999999999992</v>
      </c>
      <c r="AH64" s="83">
        <v>8.14</v>
      </c>
      <c r="AI64" s="83">
        <v>5.19</v>
      </c>
      <c r="AJ64" s="83">
        <v>8.1999999999999993</v>
      </c>
      <c r="AK64" s="83">
        <v>3.28</v>
      </c>
      <c r="AL64" s="83">
        <v>9.25</v>
      </c>
      <c r="AM64" s="83">
        <v>3.48</v>
      </c>
      <c r="AN64" s="83">
        <v>10.07</v>
      </c>
      <c r="AO64" s="83">
        <v>4.1100000000000003</v>
      </c>
      <c r="AP64" s="83">
        <v>15.81</v>
      </c>
      <c r="AQ64" s="83">
        <v>10.79</v>
      </c>
      <c r="AR64" s="83">
        <v>6.29</v>
      </c>
      <c r="AS64" s="83">
        <v>8.34</v>
      </c>
      <c r="AT64" s="83">
        <v>6.45</v>
      </c>
      <c r="AU64" s="83">
        <v>4.33</v>
      </c>
      <c r="AV64" s="83">
        <v>3.78</v>
      </c>
    </row>
    <row r="65" spans="1:53" s="81" customFormat="1" x14ac:dyDescent="0.3">
      <c r="A65" s="79" t="s">
        <v>1159</v>
      </c>
      <c r="B65" s="80" t="s">
        <v>495</v>
      </c>
      <c r="C65" s="81" t="s">
        <v>1144</v>
      </c>
      <c r="D65" s="82">
        <v>156.6</v>
      </c>
      <c r="E65" s="82">
        <v>95.85</v>
      </c>
      <c r="F65" s="82">
        <v>83.46</v>
      </c>
      <c r="G65" s="82">
        <v>26.81</v>
      </c>
      <c r="H65" s="82">
        <v>24.86</v>
      </c>
      <c r="I65" s="82">
        <v>49.31</v>
      </c>
      <c r="J65" s="82">
        <v>44.38</v>
      </c>
      <c r="K65" s="82">
        <v>25.21</v>
      </c>
      <c r="L65" s="82">
        <v>20.29</v>
      </c>
      <c r="M65" s="82">
        <v>12.06</v>
      </c>
      <c r="N65" s="82">
        <v>117.75</v>
      </c>
      <c r="O65" s="82">
        <v>40.57</v>
      </c>
      <c r="P65" s="82">
        <v>15.63</v>
      </c>
      <c r="Q65" s="82">
        <v>14.12</v>
      </c>
      <c r="R65" s="82">
        <v>20.07</v>
      </c>
      <c r="S65" s="82">
        <v>4.9000000000000004</v>
      </c>
      <c r="T65" s="82">
        <v>3.98</v>
      </c>
      <c r="U65" s="82">
        <v>7.6</v>
      </c>
      <c r="V65" s="82">
        <v>5.01</v>
      </c>
      <c r="W65" s="82">
        <v>8.84</v>
      </c>
      <c r="X65" s="82">
        <v>3.13</v>
      </c>
      <c r="Y65" s="82">
        <v>9.9700000000000006</v>
      </c>
      <c r="Z65" s="82">
        <v>3.29</v>
      </c>
      <c r="AA65" s="82">
        <v>13.96</v>
      </c>
      <c r="AB65" s="82">
        <v>6.85</v>
      </c>
      <c r="AC65" s="82">
        <v>9.3800000000000008</v>
      </c>
      <c r="AD65" s="82">
        <v>6.97</v>
      </c>
      <c r="AE65" s="82">
        <v>11.86</v>
      </c>
      <c r="AF65" s="82">
        <v>6.13</v>
      </c>
      <c r="AG65" s="83">
        <v>9.68</v>
      </c>
      <c r="AH65" s="83">
        <v>8.1</v>
      </c>
      <c r="AI65" s="83">
        <v>5.32</v>
      </c>
      <c r="AJ65" s="83">
        <v>8.2799999999999994</v>
      </c>
      <c r="AK65" s="83">
        <v>3.36</v>
      </c>
      <c r="AL65" s="83">
        <v>9.09</v>
      </c>
      <c r="AM65" s="83">
        <v>3.32</v>
      </c>
      <c r="AN65" s="83">
        <v>9.84</v>
      </c>
      <c r="AO65" s="83">
        <v>3.99</v>
      </c>
      <c r="AP65" s="83">
        <v>14.54</v>
      </c>
      <c r="AQ65" s="83">
        <v>9.92</v>
      </c>
      <c r="AR65" s="83">
        <v>5.91</v>
      </c>
      <c r="AS65" s="83">
        <v>8.08</v>
      </c>
      <c r="AT65" s="83">
        <v>5.4</v>
      </c>
      <c r="AU65" s="83">
        <v>3.39</v>
      </c>
      <c r="AV65" s="83">
        <v>3.38</v>
      </c>
    </row>
    <row r="66" spans="1:53" s="81" customFormat="1" x14ac:dyDescent="0.3">
      <c r="A66" s="79" t="s">
        <v>1160</v>
      </c>
      <c r="B66" s="80" t="s">
        <v>495</v>
      </c>
      <c r="C66" s="81" t="s">
        <v>1144</v>
      </c>
      <c r="D66" s="82">
        <v>155.94999999999999</v>
      </c>
      <c r="E66" s="82">
        <v>93.93</v>
      </c>
      <c r="F66" s="82">
        <v>86.72</v>
      </c>
      <c r="G66" s="82">
        <v>25.1</v>
      </c>
      <c r="H66" s="82">
        <v>26.94</v>
      </c>
      <c r="I66" s="82">
        <v>51.22</v>
      </c>
      <c r="J66" s="82">
        <v>45.55</v>
      </c>
      <c r="K66" s="82">
        <v>26.78</v>
      </c>
      <c r="L66" s="82">
        <v>20.21</v>
      </c>
      <c r="M66" s="82">
        <v>12.55</v>
      </c>
      <c r="N66" s="82">
        <v>117.54</v>
      </c>
      <c r="O66" s="82">
        <v>41.48</v>
      </c>
      <c r="P66" s="82">
        <v>16.18</v>
      </c>
      <c r="Q66" s="82">
        <v>15.3</v>
      </c>
      <c r="R66" s="82">
        <v>19.89</v>
      </c>
      <c r="S66" s="82">
        <v>5.46</v>
      </c>
      <c r="T66" s="82">
        <v>4.0599999999999996</v>
      </c>
      <c r="U66" s="82">
        <v>7.93</v>
      </c>
      <c r="V66" s="82">
        <v>5.23</v>
      </c>
      <c r="W66" s="82">
        <v>8.81</v>
      </c>
      <c r="X66" s="82">
        <v>3.44</v>
      </c>
      <c r="Y66" s="82">
        <v>9.8000000000000007</v>
      </c>
      <c r="Z66" s="82">
        <v>3.61</v>
      </c>
      <c r="AA66" s="82">
        <v>15.09</v>
      </c>
      <c r="AB66" s="82">
        <v>7.23</v>
      </c>
      <c r="AC66" s="82">
        <v>9.8699999999999992</v>
      </c>
      <c r="AD66" s="82">
        <v>7.62</v>
      </c>
      <c r="AE66" s="82">
        <v>11.8</v>
      </c>
      <c r="AF66" s="82">
        <v>6.2</v>
      </c>
      <c r="AG66" s="83">
        <v>8.76</v>
      </c>
      <c r="AH66" s="83">
        <v>8.82</v>
      </c>
      <c r="AI66" s="83">
        <v>5.93</v>
      </c>
      <c r="AJ66" s="83">
        <v>8.98</v>
      </c>
      <c r="AK66" s="83">
        <v>3.78</v>
      </c>
      <c r="AL66" s="83">
        <v>10.01</v>
      </c>
      <c r="AM66" s="83">
        <v>3.78</v>
      </c>
      <c r="AN66" s="83">
        <v>10.050000000000001</v>
      </c>
      <c r="AO66" s="83">
        <v>4.4400000000000004</v>
      </c>
      <c r="AP66" s="83">
        <v>16.43</v>
      </c>
      <c r="AQ66" s="83">
        <v>11.22</v>
      </c>
      <c r="AR66" s="83">
        <v>6.19</v>
      </c>
      <c r="AS66" s="83">
        <v>7.65</v>
      </c>
      <c r="AT66" s="83">
        <v>5.66</v>
      </c>
      <c r="AU66" s="83">
        <v>3.79</v>
      </c>
      <c r="AV66" s="83">
        <v>3.53</v>
      </c>
    </row>
    <row r="67" spans="1:53" s="81" customFormat="1" x14ac:dyDescent="0.3">
      <c r="A67" s="79" t="s">
        <v>1161</v>
      </c>
      <c r="B67" s="80" t="s">
        <v>495</v>
      </c>
      <c r="C67" s="81" t="s">
        <v>1144</v>
      </c>
      <c r="D67" s="82">
        <v>168.5</v>
      </c>
      <c r="E67" s="82">
        <v>102.79</v>
      </c>
      <c r="F67" s="82">
        <v>93.92</v>
      </c>
      <c r="G67" s="82">
        <v>23.66</v>
      </c>
      <c r="H67" s="82">
        <v>28.9</v>
      </c>
      <c r="I67" s="82">
        <v>53.19</v>
      </c>
      <c r="J67" s="82">
        <v>47.55</v>
      </c>
      <c r="K67" s="82">
        <v>27.47</v>
      </c>
      <c r="L67" s="82">
        <v>21.29</v>
      </c>
      <c r="M67" s="82">
        <v>12.45</v>
      </c>
      <c r="N67" s="82">
        <v>127.34</v>
      </c>
      <c r="O67" s="82">
        <v>40.659999999999997</v>
      </c>
      <c r="P67" s="82">
        <v>15.37</v>
      </c>
      <c r="Q67" s="82">
        <v>16</v>
      </c>
      <c r="R67" s="82">
        <v>19.579999999999998</v>
      </c>
      <c r="S67" s="82">
        <v>4.8</v>
      </c>
      <c r="T67" s="82">
        <v>4.05</v>
      </c>
      <c r="U67" s="82">
        <v>9.69</v>
      </c>
      <c r="V67" s="82">
        <v>5.57</v>
      </c>
      <c r="W67" s="82">
        <v>8.74</v>
      </c>
      <c r="X67" s="82">
        <v>3.38</v>
      </c>
      <c r="Y67" s="82">
        <v>10.42</v>
      </c>
      <c r="Z67" s="82">
        <v>3.53</v>
      </c>
      <c r="AA67" s="82">
        <v>15.24</v>
      </c>
      <c r="AB67" s="82">
        <v>6.5</v>
      </c>
      <c r="AC67" s="82">
        <v>9.42</v>
      </c>
      <c r="AD67" s="82">
        <v>7.89</v>
      </c>
      <c r="AE67" s="82">
        <v>12.01</v>
      </c>
      <c r="AF67" s="82">
        <v>6.57</v>
      </c>
      <c r="AG67" s="83">
        <v>9.5</v>
      </c>
      <c r="AH67" s="83">
        <v>8.51</v>
      </c>
      <c r="AI67" s="83">
        <v>5.72</v>
      </c>
      <c r="AJ67" s="83">
        <v>8.89</v>
      </c>
      <c r="AK67" s="83">
        <v>3.86</v>
      </c>
      <c r="AL67" s="83">
        <v>9.76</v>
      </c>
      <c r="AM67" s="83">
        <v>3.6</v>
      </c>
      <c r="AN67" s="83">
        <v>10.23</v>
      </c>
      <c r="AO67" s="83">
        <v>4.2</v>
      </c>
      <c r="AP67" s="83">
        <v>15.64</v>
      </c>
      <c r="AQ67" s="83">
        <v>10.98</v>
      </c>
      <c r="AR67" s="83">
        <v>5.9</v>
      </c>
      <c r="AS67" s="83">
        <v>8.1999999999999993</v>
      </c>
      <c r="AT67" s="83">
        <v>5.58</v>
      </c>
      <c r="AU67" s="83">
        <v>4.0199999999999996</v>
      </c>
      <c r="AV67" s="83">
        <v>3.62</v>
      </c>
    </row>
    <row r="68" spans="1:53" s="81" customFormat="1" x14ac:dyDescent="0.3">
      <c r="A68" s="79" t="s">
        <v>1162</v>
      </c>
      <c r="B68" s="80" t="s">
        <v>495</v>
      </c>
      <c r="C68" s="81" t="s">
        <v>1163</v>
      </c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>
        <v>5.9</v>
      </c>
      <c r="T68" s="82">
        <v>5.3</v>
      </c>
      <c r="U68" s="82"/>
      <c r="V68" s="82"/>
      <c r="W68" s="82">
        <v>9.59</v>
      </c>
      <c r="X68" s="82">
        <v>3.39</v>
      </c>
      <c r="Y68" s="82">
        <v>10.53</v>
      </c>
      <c r="Z68" s="82">
        <v>3.61</v>
      </c>
      <c r="AA68" s="82">
        <v>15.59</v>
      </c>
      <c r="AB68" s="82">
        <v>7.59</v>
      </c>
      <c r="AC68" s="82">
        <v>9.41</v>
      </c>
      <c r="AD68" s="82">
        <v>7.39</v>
      </c>
      <c r="AE68" s="82">
        <v>12</v>
      </c>
      <c r="AF68" s="82">
        <v>6.19</v>
      </c>
      <c r="AG68" s="83">
        <v>10.14</v>
      </c>
      <c r="AH68" s="83"/>
      <c r="AI68" s="83"/>
      <c r="AJ68" s="83">
        <v>8.9700000000000006</v>
      </c>
      <c r="AK68" s="83">
        <v>3.35</v>
      </c>
      <c r="AL68" s="83">
        <v>9.74</v>
      </c>
      <c r="AM68" s="83">
        <v>3.67</v>
      </c>
      <c r="AN68" s="83">
        <v>10.48</v>
      </c>
      <c r="AO68" s="83">
        <v>4.46</v>
      </c>
      <c r="AP68" s="83">
        <v>16.09</v>
      </c>
      <c r="AQ68" s="83">
        <v>11.13</v>
      </c>
      <c r="AR68" s="83">
        <v>5.97</v>
      </c>
      <c r="AS68" s="83">
        <v>7.47</v>
      </c>
      <c r="AT68" s="83">
        <v>5.53</v>
      </c>
      <c r="AU68" s="83">
        <v>3.52</v>
      </c>
      <c r="AV68" s="83">
        <v>3.24</v>
      </c>
    </row>
    <row r="69" spans="1:53" s="81" customFormat="1" x14ac:dyDescent="0.3">
      <c r="A69" s="79" t="s">
        <v>1164</v>
      </c>
      <c r="B69" s="80" t="s">
        <v>495</v>
      </c>
      <c r="C69" s="81" t="s">
        <v>1165</v>
      </c>
      <c r="D69" s="82">
        <v>159.4</v>
      </c>
      <c r="E69" s="82">
        <v>96.09</v>
      </c>
      <c r="F69" s="82">
        <v>86.2</v>
      </c>
      <c r="G69" s="82">
        <v>26.92</v>
      </c>
      <c r="H69" s="82">
        <v>27.06</v>
      </c>
      <c r="I69" s="82">
        <v>50.09</v>
      </c>
      <c r="J69" s="82">
        <v>43.23</v>
      </c>
      <c r="K69" s="82">
        <v>24.8</v>
      </c>
      <c r="L69" s="82">
        <v>20.8</v>
      </c>
      <c r="M69" s="82">
        <v>13.55</v>
      </c>
      <c r="N69" s="82">
        <v>120.28</v>
      </c>
      <c r="O69" s="82">
        <v>40</v>
      </c>
      <c r="P69" s="82">
        <v>15.75</v>
      </c>
      <c r="Q69" s="82">
        <v>15.83</v>
      </c>
      <c r="R69" s="82">
        <v>18.7</v>
      </c>
      <c r="S69" s="82">
        <v>5.07</v>
      </c>
      <c r="T69" s="82">
        <v>3.88</v>
      </c>
      <c r="U69" s="82">
        <v>7.97</v>
      </c>
      <c r="V69" s="82">
        <v>5.1100000000000003</v>
      </c>
      <c r="W69" s="82">
        <v>9.0399999999999991</v>
      </c>
      <c r="X69" s="82">
        <v>3.18</v>
      </c>
      <c r="Y69" s="82">
        <v>10.3</v>
      </c>
      <c r="Z69" s="82">
        <v>3.18</v>
      </c>
      <c r="AA69" s="82">
        <v>15.24</v>
      </c>
      <c r="AB69" s="82">
        <v>7.07</v>
      </c>
      <c r="AC69" s="82">
        <v>8.8000000000000007</v>
      </c>
      <c r="AD69" s="82">
        <v>6.8</v>
      </c>
      <c r="AE69" s="82">
        <v>11.67</v>
      </c>
      <c r="AF69" s="82">
        <v>5.84</v>
      </c>
      <c r="AG69" s="83">
        <v>9.2100000000000009</v>
      </c>
      <c r="AH69" s="83">
        <v>9.4</v>
      </c>
      <c r="AI69" s="83">
        <v>5.6</v>
      </c>
      <c r="AJ69" s="83">
        <v>8.89</v>
      </c>
      <c r="AK69" s="83">
        <v>3.25</v>
      </c>
      <c r="AL69" s="83">
        <v>9.91</v>
      </c>
      <c r="AM69" s="83">
        <v>3.24</v>
      </c>
      <c r="AN69" s="83">
        <v>10.130000000000001</v>
      </c>
      <c r="AO69" s="83">
        <v>3.8</v>
      </c>
      <c r="AP69" s="83">
        <v>15.4</v>
      </c>
      <c r="AQ69" s="83">
        <v>10.89</v>
      </c>
      <c r="AR69" s="83">
        <v>6.32</v>
      </c>
      <c r="AS69" s="83">
        <v>8.02</v>
      </c>
      <c r="AT69" s="83">
        <v>5.21</v>
      </c>
      <c r="AU69" s="83">
        <v>4.0999999999999996</v>
      </c>
      <c r="AV69" s="83">
        <v>4.28</v>
      </c>
    </row>
    <row r="70" spans="1:53" s="81" customFormat="1" x14ac:dyDescent="0.3">
      <c r="A70" s="79" t="s">
        <v>1166</v>
      </c>
      <c r="B70" s="80" t="s">
        <v>495</v>
      </c>
      <c r="C70" s="81" t="s">
        <v>1163</v>
      </c>
      <c r="D70" s="82">
        <v>158.94999999999999</v>
      </c>
      <c r="E70" s="82">
        <v>95.67</v>
      </c>
      <c r="F70" s="82">
        <v>86.13</v>
      </c>
      <c r="G70" s="82">
        <v>27.06</v>
      </c>
      <c r="H70" s="82">
        <v>27.59</v>
      </c>
      <c r="I70" s="82">
        <v>50.77</v>
      </c>
      <c r="J70" s="82">
        <v>44.16</v>
      </c>
      <c r="K70" s="82">
        <v>25.12</v>
      </c>
      <c r="L70" s="82">
        <v>23.19</v>
      </c>
      <c r="M70" s="82">
        <v>12.59</v>
      </c>
      <c r="N70" s="82">
        <v>121.48</v>
      </c>
      <c r="O70" s="82">
        <v>41.84</v>
      </c>
      <c r="P70" s="82">
        <v>16.25</v>
      </c>
      <c r="Q70" s="82">
        <v>15.69</v>
      </c>
      <c r="R70" s="82">
        <v>19.2</v>
      </c>
      <c r="S70" s="82">
        <v>5.05</v>
      </c>
      <c r="T70" s="82">
        <v>3.75</v>
      </c>
      <c r="U70" s="82">
        <v>7.88</v>
      </c>
      <c r="V70" s="82">
        <v>5.0999999999999996</v>
      </c>
      <c r="W70" s="82">
        <v>8.61</v>
      </c>
      <c r="X70" s="82">
        <v>3.22</v>
      </c>
      <c r="Y70" s="82">
        <v>9.61</v>
      </c>
      <c r="Z70" s="82">
        <v>3.65</v>
      </c>
      <c r="AA70" s="82">
        <v>15.01</v>
      </c>
      <c r="AB70" s="82">
        <v>7.44</v>
      </c>
      <c r="AC70" s="82">
        <v>10.02</v>
      </c>
      <c r="AD70" s="82">
        <v>7.4</v>
      </c>
      <c r="AE70" s="82">
        <v>12.12</v>
      </c>
      <c r="AF70" s="82">
        <v>5.9</v>
      </c>
      <c r="AG70" s="83">
        <v>9.64</v>
      </c>
      <c r="AH70" s="83">
        <v>8.7100000000000009</v>
      </c>
      <c r="AI70" s="83">
        <v>6.36</v>
      </c>
      <c r="AJ70" s="83">
        <v>7.95</v>
      </c>
      <c r="AK70" s="83">
        <v>3.27</v>
      </c>
      <c r="AL70" s="83">
        <v>9</v>
      </c>
      <c r="AM70" s="83">
        <v>3.45</v>
      </c>
      <c r="AN70" s="83">
        <v>9.66</v>
      </c>
      <c r="AO70" s="83">
        <v>4.1399999999999997</v>
      </c>
      <c r="AP70" s="83">
        <v>15.37</v>
      </c>
      <c r="AQ70" s="83">
        <v>10.46</v>
      </c>
      <c r="AR70" s="83">
        <v>6.21</v>
      </c>
      <c r="AS70" s="83">
        <v>7.75</v>
      </c>
      <c r="AT70" s="83">
        <v>5.47</v>
      </c>
      <c r="AU70" s="83">
        <v>3.78</v>
      </c>
      <c r="AV70" s="83">
        <v>3.32</v>
      </c>
    </row>
    <row r="71" spans="1:53" s="81" customFormat="1" x14ac:dyDescent="0.3">
      <c r="A71" s="79" t="s">
        <v>1167</v>
      </c>
      <c r="B71" s="80" t="s">
        <v>495</v>
      </c>
      <c r="C71" s="81" t="s">
        <v>1168</v>
      </c>
      <c r="D71" s="82">
        <v>137.25</v>
      </c>
      <c r="E71" s="82">
        <v>85.28</v>
      </c>
      <c r="F71" s="82">
        <v>74.2</v>
      </c>
      <c r="G71" s="82">
        <v>29.27</v>
      </c>
      <c r="H71" s="82">
        <v>24.96</v>
      </c>
      <c r="I71" s="82">
        <v>46.67</v>
      </c>
      <c r="J71" s="82">
        <v>41.82</v>
      </c>
      <c r="K71" s="82">
        <v>23.19</v>
      </c>
      <c r="L71" s="82">
        <v>20.51</v>
      </c>
      <c r="M71" s="82">
        <v>11.56</v>
      </c>
      <c r="N71" s="82">
        <v>100.68</v>
      </c>
      <c r="O71" s="82">
        <v>36.619999999999997</v>
      </c>
      <c r="P71" s="82">
        <v>14</v>
      </c>
      <c r="Q71" s="82">
        <v>13.31</v>
      </c>
      <c r="R71" s="82">
        <v>18.36</v>
      </c>
      <c r="S71" s="82">
        <v>4.75</v>
      </c>
      <c r="T71" s="82">
        <v>4.2</v>
      </c>
      <c r="U71" s="82">
        <v>7.8</v>
      </c>
      <c r="V71" s="82">
        <v>5.15</v>
      </c>
      <c r="W71" s="82">
        <v>7.78</v>
      </c>
      <c r="X71" s="82">
        <v>3.09</v>
      </c>
      <c r="Y71" s="82">
        <v>9.06</v>
      </c>
      <c r="Z71" s="82">
        <v>3.46</v>
      </c>
      <c r="AA71" s="82">
        <v>14.23</v>
      </c>
      <c r="AB71" s="82">
        <v>6.61</v>
      </c>
      <c r="AC71" s="82">
        <v>8.58</v>
      </c>
      <c r="AD71" s="82">
        <v>7.46</v>
      </c>
      <c r="AE71" s="82">
        <v>10.74</v>
      </c>
      <c r="AF71" s="82">
        <v>5.85</v>
      </c>
      <c r="AG71" s="83">
        <v>9.2200000000000006</v>
      </c>
      <c r="AH71" s="83">
        <v>7.9</v>
      </c>
      <c r="AI71" s="83">
        <v>5.6</v>
      </c>
      <c r="AJ71" s="83">
        <v>7.66</v>
      </c>
      <c r="AK71" s="83">
        <v>3.13</v>
      </c>
      <c r="AL71" s="83">
        <v>8.52</v>
      </c>
      <c r="AM71" s="83">
        <v>3.27</v>
      </c>
      <c r="AN71" s="83">
        <v>9.14</v>
      </c>
      <c r="AO71" s="83">
        <v>3.84</v>
      </c>
      <c r="AP71" s="83">
        <v>15.26</v>
      </c>
      <c r="AQ71" s="83">
        <v>11.28</v>
      </c>
      <c r="AR71" s="83">
        <v>5.51</v>
      </c>
      <c r="AS71" s="83">
        <v>7.54</v>
      </c>
      <c r="AT71" s="83">
        <v>5.69</v>
      </c>
      <c r="AU71" s="83">
        <v>3.65</v>
      </c>
      <c r="AV71" s="83">
        <v>3.42</v>
      </c>
    </row>
    <row r="72" spans="1:53" s="81" customFormat="1" x14ac:dyDescent="0.3">
      <c r="A72" s="79" t="s">
        <v>1169</v>
      </c>
      <c r="B72" s="80" t="s">
        <v>495</v>
      </c>
      <c r="C72" s="81" t="s">
        <v>1170</v>
      </c>
      <c r="D72" s="82">
        <v>171.1</v>
      </c>
      <c r="E72" s="82">
        <v>105.14</v>
      </c>
      <c r="F72" s="82">
        <f>100.07</f>
        <v>100.07</v>
      </c>
      <c r="G72" s="82">
        <v>24.57</v>
      </c>
      <c r="H72" s="82">
        <v>32.340000000000003</v>
      </c>
      <c r="I72" s="82">
        <v>51.5</v>
      </c>
      <c r="J72" s="82">
        <v>50.94</v>
      </c>
      <c r="K72" s="82">
        <v>30.41</v>
      </c>
      <c r="L72" s="82">
        <v>22.22</v>
      </c>
      <c r="M72" s="82">
        <v>12.93</v>
      </c>
      <c r="N72" s="82"/>
      <c r="O72" s="82"/>
      <c r="P72" s="82"/>
      <c r="Q72" s="82"/>
      <c r="R72" s="82"/>
      <c r="S72" s="82">
        <v>4.62</v>
      </c>
      <c r="T72" s="82">
        <v>3.7</v>
      </c>
      <c r="U72" s="82">
        <v>8.6</v>
      </c>
      <c r="V72" s="82">
        <v>5.77</v>
      </c>
      <c r="W72" s="82">
        <v>8.5399999999999991</v>
      </c>
      <c r="X72" s="82">
        <v>3.25</v>
      </c>
      <c r="Y72" s="82">
        <v>10.28</v>
      </c>
      <c r="Z72" s="82">
        <v>3.78</v>
      </c>
      <c r="AA72" s="82">
        <v>16.2</v>
      </c>
      <c r="AB72" s="82">
        <v>6.29</v>
      </c>
      <c r="AC72" s="82">
        <v>9.2200000000000006</v>
      </c>
      <c r="AD72" s="82">
        <v>7.59</v>
      </c>
      <c r="AE72" s="82">
        <v>12.2</v>
      </c>
      <c r="AF72" s="82">
        <v>6.44</v>
      </c>
      <c r="AG72" s="83">
        <v>8.91</v>
      </c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</row>
    <row r="73" spans="1:53" s="81" customFormat="1" x14ac:dyDescent="0.3">
      <c r="A73" s="79" t="s">
        <v>1171</v>
      </c>
      <c r="B73" s="80" t="s">
        <v>495</v>
      </c>
      <c r="C73" s="81" t="s">
        <v>1172</v>
      </c>
      <c r="D73" s="82">
        <v>171.95</v>
      </c>
      <c r="E73" s="82">
        <v>102.99</v>
      </c>
      <c r="F73" s="82">
        <f>98.9</f>
        <v>98.9</v>
      </c>
      <c r="G73" s="82">
        <v>26.73</v>
      </c>
      <c r="H73" s="82">
        <v>30.23</v>
      </c>
      <c r="I73" s="82">
        <v>55.57</v>
      </c>
      <c r="J73" s="82">
        <v>48.37</v>
      </c>
      <c r="K73" s="82">
        <v>29.27</v>
      </c>
      <c r="L73" s="82">
        <v>22.96</v>
      </c>
      <c r="M73" s="82">
        <v>12.71</v>
      </c>
      <c r="N73" s="82">
        <v>131.93</v>
      </c>
      <c r="O73" s="82">
        <v>47.02</v>
      </c>
      <c r="P73" s="82">
        <v>19.39</v>
      </c>
      <c r="Q73" s="82">
        <v>17.510000000000002</v>
      </c>
      <c r="R73" s="82">
        <v>21.02</v>
      </c>
      <c r="S73" s="82">
        <v>4.95</v>
      </c>
      <c r="T73" s="82">
        <v>3.81</v>
      </c>
      <c r="U73" s="82">
        <v>8.27</v>
      </c>
      <c r="V73" s="82">
        <v>5.52</v>
      </c>
      <c r="W73" s="82">
        <v>9.65</v>
      </c>
      <c r="X73" s="82">
        <v>3.42</v>
      </c>
      <c r="Y73" s="82">
        <v>10.29</v>
      </c>
      <c r="Z73" s="82">
        <v>3.46</v>
      </c>
      <c r="AA73" s="82">
        <v>15.9</v>
      </c>
      <c r="AB73" s="82">
        <v>7.45</v>
      </c>
      <c r="AC73" s="82">
        <v>10.14</v>
      </c>
      <c r="AD73" s="82">
        <v>7.79</v>
      </c>
      <c r="AE73" s="82">
        <v>13.48</v>
      </c>
      <c r="AF73" s="82">
        <v>6.6</v>
      </c>
      <c r="AG73" s="83">
        <v>11.5</v>
      </c>
      <c r="AH73" s="83">
        <v>9.58</v>
      </c>
      <c r="AI73" s="83">
        <v>6.01</v>
      </c>
      <c r="AJ73" s="83">
        <v>8.69</v>
      </c>
      <c r="AK73" s="83">
        <v>3.36</v>
      </c>
      <c r="AL73" s="83">
        <v>9.26</v>
      </c>
      <c r="AM73" s="83">
        <v>3.47</v>
      </c>
      <c r="AN73" s="83">
        <v>10.46</v>
      </c>
      <c r="AO73" s="83">
        <v>4.3600000000000003</v>
      </c>
      <c r="AP73" s="83">
        <v>16.68</v>
      </c>
      <c r="AQ73" s="83">
        <v>11.66</v>
      </c>
      <c r="AR73" s="83">
        <v>6.23</v>
      </c>
      <c r="AS73" s="83"/>
      <c r="AT73" s="83"/>
      <c r="AU73" s="83"/>
      <c r="AV73" s="83"/>
    </row>
    <row r="74" spans="1:53" s="81" customFormat="1" x14ac:dyDescent="0.3">
      <c r="A74" s="79" t="s">
        <v>1173</v>
      </c>
      <c r="B74" s="80" t="s">
        <v>495</v>
      </c>
      <c r="C74" s="81" t="s">
        <v>1174</v>
      </c>
      <c r="D74" s="82">
        <v>174.75</v>
      </c>
      <c r="E74" s="82">
        <v>106.89</v>
      </c>
      <c r="F74" s="82">
        <f>100.29</f>
        <v>100.29</v>
      </c>
      <c r="G74" s="82">
        <v>25.57</v>
      </c>
      <c r="H74" s="82">
        <v>31.79</v>
      </c>
      <c r="I74" s="82">
        <v>53.37</v>
      </c>
      <c r="J74" s="82">
        <v>49.19</v>
      </c>
      <c r="K74" s="82">
        <v>30.88</v>
      </c>
      <c r="L74" s="82">
        <v>23.2</v>
      </c>
      <c r="M74" s="82">
        <v>14.28</v>
      </c>
      <c r="N74" s="82">
        <v>129.53</v>
      </c>
      <c r="O74" s="82">
        <v>46.91</v>
      </c>
      <c r="P74" s="82">
        <v>17.920000000000002</v>
      </c>
      <c r="Q74" s="82">
        <v>15.66</v>
      </c>
      <c r="R74" s="82">
        <v>22.05</v>
      </c>
      <c r="S74" s="82">
        <v>5.38</v>
      </c>
      <c r="T74" s="82">
        <v>4.26</v>
      </c>
      <c r="U74" s="82">
        <v>8.75</v>
      </c>
      <c r="V74" s="82">
        <v>6.25</v>
      </c>
      <c r="W74" s="82">
        <v>8.6999999999999993</v>
      </c>
      <c r="X74" s="82">
        <v>3.75</v>
      </c>
      <c r="Y74" s="82">
        <v>10.36</v>
      </c>
      <c r="Z74" s="82">
        <v>4.1500000000000004</v>
      </c>
      <c r="AA74" s="82">
        <v>16.489999999999998</v>
      </c>
      <c r="AB74" s="82">
        <v>7.49</v>
      </c>
      <c r="AC74" s="82">
        <v>10.36</v>
      </c>
      <c r="AD74" s="82">
        <v>8.23</v>
      </c>
      <c r="AE74" s="82">
        <v>13.45</v>
      </c>
      <c r="AF74" s="82">
        <v>6.88</v>
      </c>
      <c r="AG74" s="83">
        <v>11.51</v>
      </c>
      <c r="AH74" s="83">
        <v>9.44</v>
      </c>
      <c r="AI74" s="83">
        <v>6.75</v>
      </c>
      <c r="AJ74" s="83">
        <v>9.65</v>
      </c>
      <c r="AK74" s="83">
        <v>3.65</v>
      </c>
      <c r="AL74" s="83">
        <v>10.33</v>
      </c>
      <c r="AM74" s="83">
        <v>3.95</v>
      </c>
      <c r="AN74" s="83">
        <v>11.26</v>
      </c>
      <c r="AO74" s="83">
        <v>4.78</v>
      </c>
      <c r="AP74" s="83">
        <v>17.79</v>
      </c>
      <c r="AQ74" s="83">
        <v>12.45</v>
      </c>
      <c r="AR74" s="83">
        <v>6.69</v>
      </c>
      <c r="AS74" s="83"/>
      <c r="AT74" s="83"/>
      <c r="AU74" s="83"/>
      <c r="AV74" s="83"/>
    </row>
    <row r="75" spans="1:53" s="81" customFormat="1" x14ac:dyDescent="0.3">
      <c r="A75" s="79" t="s">
        <v>1175</v>
      </c>
      <c r="B75" s="80" t="s">
        <v>495</v>
      </c>
      <c r="C75" s="81" t="s">
        <v>1174</v>
      </c>
      <c r="D75" s="82">
        <v>173.15</v>
      </c>
      <c r="E75" s="82">
        <v>105.3</v>
      </c>
      <c r="F75" s="82">
        <f>95.93</f>
        <v>95.93</v>
      </c>
      <c r="G75" s="82">
        <v>26.41</v>
      </c>
      <c r="H75" s="82">
        <v>30.29</v>
      </c>
      <c r="I75" s="82">
        <v>53.08</v>
      </c>
      <c r="J75" s="82">
        <v>48.69</v>
      </c>
      <c r="K75" s="82">
        <v>30.85</v>
      </c>
      <c r="L75" s="82">
        <v>24.1</v>
      </c>
      <c r="M75" s="82">
        <v>15.09</v>
      </c>
      <c r="N75" s="82">
        <v>130.36000000000001</v>
      </c>
      <c r="O75" s="82">
        <v>48.12</v>
      </c>
      <c r="P75" s="82">
        <v>19.75</v>
      </c>
      <c r="Q75" s="82">
        <v>15.1</v>
      </c>
      <c r="R75" s="82">
        <v>21.1</v>
      </c>
      <c r="S75" s="82">
        <v>5.46</v>
      </c>
      <c r="T75" s="82">
        <v>4.32</v>
      </c>
      <c r="U75" s="82"/>
      <c r="V75" s="82"/>
      <c r="W75" s="82">
        <v>9.18</v>
      </c>
      <c r="X75" s="82">
        <v>3.78</v>
      </c>
      <c r="Y75" s="82">
        <v>10.62</v>
      </c>
      <c r="Z75" s="82">
        <v>4.2300000000000004</v>
      </c>
      <c r="AA75" s="82">
        <v>16.36</v>
      </c>
      <c r="AB75" s="82">
        <v>8.0399999999999991</v>
      </c>
      <c r="AC75" s="82">
        <v>10.52</v>
      </c>
      <c r="AD75" s="82">
        <v>8.3000000000000007</v>
      </c>
      <c r="AE75" s="82">
        <v>13.42</v>
      </c>
      <c r="AF75" s="82">
        <v>6.64</v>
      </c>
      <c r="AG75" s="83">
        <v>10.37</v>
      </c>
      <c r="AH75" s="83">
        <v>9.6999999999999993</v>
      </c>
      <c r="AI75" s="83">
        <v>6.64</v>
      </c>
      <c r="AJ75" s="83">
        <v>9.7899999999999991</v>
      </c>
      <c r="AK75" s="83">
        <v>3.73</v>
      </c>
      <c r="AL75" s="83">
        <v>10.199999999999999</v>
      </c>
      <c r="AM75" s="83">
        <v>3.79</v>
      </c>
      <c r="AN75" s="83">
        <v>10.78</v>
      </c>
      <c r="AO75" s="83">
        <v>4.3899999999999997</v>
      </c>
      <c r="AP75" s="83">
        <v>16.57</v>
      </c>
      <c r="AQ75" s="83">
        <v>11.36</v>
      </c>
      <c r="AR75" s="83">
        <v>6.66</v>
      </c>
      <c r="AS75" s="83"/>
      <c r="AT75" s="83"/>
      <c r="AU75" s="83"/>
      <c r="AV75" s="83"/>
    </row>
    <row r="76" spans="1:53" s="81" customFormat="1" x14ac:dyDescent="0.3">
      <c r="A76" s="79" t="s">
        <v>1176</v>
      </c>
      <c r="B76" s="80" t="s">
        <v>495</v>
      </c>
      <c r="C76" s="81" t="s">
        <v>1177</v>
      </c>
      <c r="D76" s="82">
        <v>142.1</v>
      </c>
      <c r="E76" s="82">
        <v>88.96</v>
      </c>
      <c r="F76" s="82">
        <v>77.349999999999994</v>
      </c>
      <c r="G76" s="82">
        <v>27.21</v>
      </c>
      <c r="H76" s="82">
        <v>25.58</v>
      </c>
      <c r="I76" s="82">
        <v>46.89</v>
      </c>
      <c r="J76" s="82">
        <v>42.46</v>
      </c>
      <c r="K76" s="82">
        <v>23.65</v>
      </c>
      <c r="L76" s="82">
        <v>19.96</v>
      </c>
      <c r="M76" s="82">
        <v>10.24</v>
      </c>
      <c r="N76" s="82">
        <v>107.2</v>
      </c>
      <c r="O76" s="82">
        <v>38.76</v>
      </c>
      <c r="P76" s="82">
        <v>15.73</v>
      </c>
      <c r="Q76" s="82">
        <v>14.56</v>
      </c>
      <c r="R76" s="82"/>
      <c r="S76" s="82">
        <v>4.71</v>
      </c>
      <c r="T76" s="82">
        <v>3.75</v>
      </c>
      <c r="U76" s="82">
        <v>7.17</v>
      </c>
      <c r="V76" s="82">
        <v>4.92</v>
      </c>
      <c r="W76" s="82">
        <v>8.42</v>
      </c>
      <c r="X76" s="82">
        <v>2.99</v>
      </c>
      <c r="Y76" s="82">
        <v>9.2899999999999991</v>
      </c>
      <c r="Z76" s="82">
        <v>3</v>
      </c>
      <c r="AA76" s="82">
        <v>13.57</v>
      </c>
      <c r="AB76" s="82">
        <v>6.48</v>
      </c>
      <c r="AC76" s="82">
        <v>8.8699999999999992</v>
      </c>
      <c r="AD76" s="82">
        <v>6.62</v>
      </c>
      <c r="AE76" s="82">
        <v>10.85</v>
      </c>
      <c r="AF76" s="82">
        <v>6.33</v>
      </c>
      <c r="AG76" s="83">
        <v>9.3800000000000008</v>
      </c>
      <c r="AH76" s="83">
        <v>7.7</v>
      </c>
      <c r="AI76" s="83">
        <v>5.3</v>
      </c>
      <c r="AJ76" s="83">
        <v>8.33</v>
      </c>
      <c r="AK76" s="83">
        <v>2.86</v>
      </c>
      <c r="AL76" s="83">
        <v>9.11</v>
      </c>
      <c r="AM76" s="83">
        <v>3.03</v>
      </c>
      <c r="AN76" s="83">
        <v>9.31</v>
      </c>
      <c r="AO76" s="83">
        <v>3.68</v>
      </c>
      <c r="AP76" s="83">
        <v>14.06</v>
      </c>
      <c r="AQ76" s="83">
        <v>10.11</v>
      </c>
      <c r="AR76" s="83">
        <v>5.77</v>
      </c>
      <c r="AS76" s="83">
        <v>7.5</v>
      </c>
      <c r="AT76" s="83">
        <v>5.7</v>
      </c>
      <c r="AU76" s="83">
        <v>3.54</v>
      </c>
      <c r="AV76" s="83">
        <v>3.83</v>
      </c>
    </row>
    <row r="77" spans="1:53" s="81" customFormat="1" x14ac:dyDescent="0.3">
      <c r="A77" s="79" t="s">
        <v>1178</v>
      </c>
      <c r="B77" s="80" t="s">
        <v>495</v>
      </c>
      <c r="C77" s="81" t="s">
        <v>1179</v>
      </c>
      <c r="D77" s="82" t="s">
        <v>1180</v>
      </c>
      <c r="E77" s="82" t="s">
        <v>1181</v>
      </c>
      <c r="F77" s="82" t="s">
        <v>1182</v>
      </c>
      <c r="G77" s="82" t="s">
        <v>1183</v>
      </c>
      <c r="H77" s="82" t="s">
        <v>1184</v>
      </c>
      <c r="I77" s="82" t="s">
        <v>1185</v>
      </c>
      <c r="J77" s="82" t="s">
        <v>1186</v>
      </c>
      <c r="K77" s="82" t="s">
        <v>1187</v>
      </c>
      <c r="L77" s="82" t="s">
        <v>1188</v>
      </c>
      <c r="M77" s="82" t="s">
        <v>1189</v>
      </c>
      <c r="N77" s="82" t="s">
        <v>1190</v>
      </c>
      <c r="O77" s="82" t="s">
        <v>1191</v>
      </c>
      <c r="P77" s="82" t="s">
        <v>1192</v>
      </c>
      <c r="Q77" s="82" t="s">
        <v>1193</v>
      </c>
      <c r="R77" s="82" t="s">
        <v>1194</v>
      </c>
      <c r="S77" s="82" t="s">
        <v>1195</v>
      </c>
      <c r="T77" s="82" t="s">
        <v>1196</v>
      </c>
      <c r="U77" s="82" t="s">
        <v>1197</v>
      </c>
      <c r="V77" s="82" t="s">
        <v>1198</v>
      </c>
      <c r="W77" s="82" t="s">
        <v>1199</v>
      </c>
      <c r="X77" s="82" t="s">
        <v>1200</v>
      </c>
      <c r="Y77" s="82" t="s">
        <v>1201</v>
      </c>
      <c r="Z77" s="82" t="s">
        <v>1202</v>
      </c>
      <c r="AA77" s="82" t="s">
        <v>1203</v>
      </c>
      <c r="AB77" s="82" t="s">
        <v>1204</v>
      </c>
      <c r="AC77" s="82" t="s">
        <v>1205</v>
      </c>
      <c r="AD77" s="82" t="s">
        <v>1206</v>
      </c>
      <c r="AE77" s="82" t="s">
        <v>1207</v>
      </c>
      <c r="AF77" s="82" t="s">
        <v>1208</v>
      </c>
      <c r="AG77" s="83" t="s">
        <v>1209</v>
      </c>
      <c r="AH77" s="83" t="s">
        <v>1210</v>
      </c>
      <c r="AI77" s="83" t="s">
        <v>1211</v>
      </c>
      <c r="AJ77" s="83" t="s">
        <v>1212</v>
      </c>
      <c r="AK77" s="83" t="s">
        <v>1213</v>
      </c>
      <c r="AL77" s="83" t="s">
        <v>1214</v>
      </c>
      <c r="AM77" s="83" t="s">
        <v>1215</v>
      </c>
      <c r="AN77" s="83" t="s">
        <v>1216</v>
      </c>
      <c r="AO77" s="83" t="s">
        <v>1217</v>
      </c>
      <c r="AP77" s="83" t="s">
        <v>1218</v>
      </c>
      <c r="AQ77" s="83" t="s">
        <v>1219</v>
      </c>
      <c r="AR77" s="83" t="s">
        <v>1220</v>
      </c>
      <c r="AS77" s="83" t="s">
        <v>1221</v>
      </c>
      <c r="AT77" s="83" t="s">
        <v>1222</v>
      </c>
      <c r="AU77" s="83" t="s">
        <v>1223</v>
      </c>
      <c r="AV77" s="83" t="s">
        <v>1224</v>
      </c>
      <c r="AW77" s="84"/>
      <c r="AX77" s="84"/>
      <c r="AY77" s="84"/>
      <c r="AZ77" s="84"/>
      <c r="BA77" s="84"/>
    </row>
    <row r="78" spans="1:53" s="81" customFormat="1" ht="14.25" customHeight="1" x14ac:dyDescent="0.3">
      <c r="A78" s="79" t="s">
        <v>1225</v>
      </c>
      <c r="B78" s="80" t="s">
        <v>495</v>
      </c>
      <c r="C78" s="81" t="s">
        <v>1226</v>
      </c>
      <c r="D78" s="82" t="s">
        <v>1227</v>
      </c>
      <c r="E78" s="82" t="s">
        <v>1228</v>
      </c>
      <c r="F78" s="82" t="s">
        <v>1229</v>
      </c>
      <c r="G78" s="82" t="s">
        <v>1230</v>
      </c>
      <c r="H78" s="82" t="s">
        <v>1231</v>
      </c>
      <c r="I78" s="82" t="s">
        <v>1232</v>
      </c>
      <c r="J78" s="82" t="s">
        <v>1233</v>
      </c>
      <c r="K78" s="82" t="s">
        <v>1183</v>
      </c>
      <c r="L78" s="82" t="s">
        <v>1234</v>
      </c>
      <c r="M78" s="82" t="s">
        <v>1235</v>
      </c>
      <c r="N78" s="82" t="s">
        <v>1236</v>
      </c>
      <c r="O78" s="82" t="s">
        <v>1237</v>
      </c>
      <c r="P78" s="82" t="s">
        <v>1238</v>
      </c>
      <c r="Q78" s="82" t="s">
        <v>1239</v>
      </c>
      <c r="R78" s="82">
        <v>25.7</v>
      </c>
      <c r="S78" s="82" t="s">
        <v>1240</v>
      </c>
      <c r="T78" s="82" t="s">
        <v>1241</v>
      </c>
      <c r="U78" s="82" t="s">
        <v>1242</v>
      </c>
      <c r="V78" s="82" t="s">
        <v>1243</v>
      </c>
      <c r="W78" s="82" t="s">
        <v>1244</v>
      </c>
      <c r="X78" s="82" t="s">
        <v>1245</v>
      </c>
      <c r="Y78" s="82" t="s">
        <v>1246</v>
      </c>
      <c r="Z78" s="82" t="s">
        <v>1247</v>
      </c>
      <c r="AA78" s="82" t="s">
        <v>1248</v>
      </c>
      <c r="AB78" s="82" t="s">
        <v>1249</v>
      </c>
      <c r="AC78" s="82" t="s">
        <v>1250</v>
      </c>
      <c r="AD78" s="82" t="s">
        <v>1251</v>
      </c>
      <c r="AE78" s="82" t="s">
        <v>1252</v>
      </c>
      <c r="AF78" s="82" t="s">
        <v>1253</v>
      </c>
      <c r="AG78" s="83" t="s">
        <v>1254</v>
      </c>
      <c r="AH78" s="83" t="s">
        <v>1255</v>
      </c>
      <c r="AI78" s="83" t="s">
        <v>1256</v>
      </c>
      <c r="AJ78" s="83" t="s">
        <v>1257</v>
      </c>
      <c r="AK78" s="83" t="s">
        <v>1258</v>
      </c>
      <c r="AL78" s="83" t="s">
        <v>1259</v>
      </c>
      <c r="AM78" s="83" t="s">
        <v>1260</v>
      </c>
      <c r="AN78" s="83" t="s">
        <v>1261</v>
      </c>
      <c r="AO78" s="83" t="s">
        <v>1262</v>
      </c>
      <c r="AP78" s="83" t="s">
        <v>1263</v>
      </c>
      <c r="AQ78" s="83" t="s">
        <v>1264</v>
      </c>
      <c r="AR78" s="83" t="s">
        <v>1265</v>
      </c>
      <c r="AS78" s="83" t="s">
        <v>1266</v>
      </c>
      <c r="AT78" s="83" t="s">
        <v>1267</v>
      </c>
      <c r="AU78" s="83"/>
      <c r="AV78" s="83"/>
      <c r="AW78" s="84"/>
      <c r="AX78" s="84"/>
      <c r="AY78" s="84"/>
      <c r="AZ78" s="84"/>
      <c r="BA78" s="84"/>
    </row>
    <row r="79" spans="1:53" s="81" customFormat="1" ht="14.25" customHeight="1" x14ac:dyDescent="0.3">
      <c r="A79" s="79" t="s">
        <v>1268</v>
      </c>
      <c r="B79" s="80" t="s">
        <v>495</v>
      </c>
      <c r="C79" s="81" t="s">
        <v>1269</v>
      </c>
      <c r="D79" s="82">
        <v>183.4</v>
      </c>
      <c r="E79" s="82">
        <v>110.37</v>
      </c>
      <c r="F79" s="82">
        <f>48.452*2</f>
        <v>96.903999999999996</v>
      </c>
      <c r="G79" s="82">
        <v>25.12</v>
      </c>
      <c r="H79" s="82">
        <v>32.659999999999997</v>
      </c>
      <c r="I79" s="82">
        <v>54.97</v>
      </c>
      <c r="J79" s="82">
        <v>53.96</v>
      </c>
      <c r="K79" s="82"/>
      <c r="L79" s="82">
        <v>22.66</v>
      </c>
      <c r="M79" s="82">
        <v>14.04</v>
      </c>
      <c r="N79" s="82"/>
      <c r="O79" s="82"/>
      <c r="P79" s="82"/>
      <c r="Q79" s="82"/>
      <c r="R79" s="82"/>
      <c r="S79" s="82"/>
      <c r="T79" s="82"/>
      <c r="U79" s="82">
        <v>10.41</v>
      </c>
      <c r="V79" s="82">
        <v>6.74</v>
      </c>
      <c r="W79" s="82">
        <v>9.65</v>
      </c>
      <c r="X79" s="82">
        <v>3.68</v>
      </c>
      <c r="Y79" s="82">
        <v>10.97</v>
      </c>
      <c r="Z79" s="82">
        <v>4.26</v>
      </c>
      <c r="AA79" s="82">
        <v>16.420000000000002</v>
      </c>
      <c r="AB79" s="82">
        <v>8.8699999999999992</v>
      </c>
      <c r="AC79" s="82">
        <v>10.63</v>
      </c>
      <c r="AD79" s="82">
        <v>7.81</v>
      </c>
      <c r="AE79" s="82">
        <v>13.66</v>
      </c>
      <c r="AF79" s="82">
        <v>7.25</v>
      </c>
      <c r="AG79" s="83">
        <v>11.61</v>
      </c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4"/>
      <c r="AX79" s="84"/>
      <c r="AY79" s="84"/>
      <c r="AZ79" s="84"/>
      <c r="BA79" s="84"/>
    </row>
    <row r="80" spans="1:53" s="81" customFormat="1" x14ac:dyDescent="0.3">
      <c r="A80" s="79" t="s">
        <v>1270</v>
      </c>
      <c r="B80" s="80" t="s">
        <v>495</v>
      </c>
      <c r="C80" s="81" t="s">
        <v>1271</v>
      </c>
      <c r="D80" s="82">
        <v>195.2</v>
      </c>
      <c r="E80" s="82">
        <v>108.08</v>
      </c>
      <c r="F80" s="82">
        <v>106.8</v>
      </c>
      <c r="G80" s="82">
        <v>29.9</v>
      </c>
      <c r="H80" s="82">
        <v>36.6</v>
      </c>
      <c r="I80" s="82">
        <v>55.2</v>
      </c>
      <c r="J80" s="82">
        <v>54.6</v>
      </c>
      <c r="K80" s="82">
        <v>34.25</v>
      </c>
      <c r="L80" s="82">
        <v>26.6</v>
      </c>
      <c r="M80" s="82">
        <v>16</v>
      </c>
      <c r="N80" s="82">
        <v>148.69999999999999</v>
      </c>
      <c r="O80" s="82">
        <v>54.6</v>
      </c>
      <c r="P80" s="82">
        <v>22.1</v>
      </c>
      <c r="Q80" s="82">
        <v>20.7</v>
      </c>
      <c r="R80" s="82">
        <v>24.8</v>
      </c>
      <c r="S80" s="82">
        <v>6.4</v>
      </c>
      <c r="T80" s="82">
        <v>4.75</v>
      </c>
      <c r="U80" s="82">
        <v>11.35</v>
      </c>
      <c r="V80" s="82">
        <v>7.3</v>
      </c>
      <c r="W80" s="82"/>
      <c r="X80" s="82"/>
      <c r="Y80" s="82">
        <v>12.5</v>
      </c>
      <c r="Z80" s="82">
        <v>4.7</v>
      </c>
      <c r="AA80" s="82">
        <v>13.05</v>
      </c>
      <c r="AB80" s="82">
        <v>9.4499999999999993</v>
      </c>
      <c r="AC80" s="82">
        <v>11.5</v>
      </c>
      <c r="AD80" s="82">
        <v>9.5500000000000007</v>
      </c>
      <c r="AE80" s="82">
        <v>14.3</v>
      </c>
      <c r="AF80" s="82">
        <v>8.1999999999999993</v>
      </c>
      <c r="AG80" s="82">
        <v>10.8</v>
      </c>
      <c r="AH80" s="82"/>
      <c r="AI80" s="82"/>
      <c r="AJ80" s="82">
        <v>10.7</v>
      </c>
      <c r="AK80" s="82">
        <v>4.7</v>
      </c>
      <c r="AL80" s="82">
        <v>11.5</v>
      </c>
      <c r="AM80" s="82">
        <v>4.7</v>
      </c>
      <c r="AN80" s="82">
        <v>12.2</v>
      </c>
      <c r="AO80" s="82">
        <v>5.0999999999999996</v>
      </c>
      <c r="AP80" s="82">
        <v>18.45</v>
      </c>
      <c r="AQ80" s="82">
        <v>13.75</v>
      </c>
      <c r="AR80" s="82">
        <v>7.75</v>
      </c>
      <c r="AS80" s="82">
        <v>8.75</v>
      </c>
      <c r="AT80" s="82">
        <v>6.45</v>
      </c>
      <c r="AU80" s="82">
        <v>5.0999999999999996</v>
      </c>
      <c r="AV80" s="82">
        <v>4.4000000000000004</v>
      </c>
    </row>
    <row r="81" spans="1:48" s="81" customFormat="1" x14ac:dyDescent="0.3">
      <c r="A81" s="79" t="s">
        <v>1272</v>
      </c>
      <c r="B81" s="80" t="s">
        <v>495</v>
      </c>
      <c r="C81" s="81" t="s">
        <v>1273</v>
      </c>
      <c r="D81" s="82">
        <v>179.9</v>
      </c>
      <c r="E81" s="82">
        <v>106.06</v>
      </c>
      <c r="F81" s="82">
        <v>96.44</v>
      </c>
      <c r="G81" s="82">
        <v>28.29</v>
      </c>
      <c r="H81" s="82">
        <v>27.74</v>
      </c>
      <c r="I81" s="82">
        <v>54.69</v>
      </c>
      <c r="J81" s="82">
        <v>49.72</v>
      </c>
      <c r="K81" s="82">
        <v>30.61</v>
      </c>
      <c r="L81" s="82">
        <v>22.47</v>
      </c>
      <c r="M81" s="82">
        <v>13.13</v>
      </c>
      <c r="N81" s="82">
        <v>130.99</v>
      </c>
      <c r="O81" s="82">
        <v>46.67</v>
      </c>
      <c r="P81" s="82">
        <v>18.39</v>
      </c>
      <c r="Q81" s="82">
        <v>16.61</v>
      </c>
      <c r="R81" s="82">
        <v>21.17</v>
      </c>
      <c r="S81" s="82">
        <v>5.08</v>
      </c>
      <c r="T81" s="82">
        <v>4.08</v>
      </c>
      <c r="U81" s="82">
        <v>8.74</v>
      </c>
      <c r="V81" s="82">
        <v>5.75</v>
      </c>
      <c r="W81" s="82">
        <v>9</v>
      </c>
      <c r="X81" s="82">
        <v>3.47</v>
      </c>
      <c r="Y81" s="82">
        <v>10.32</v>
      </c>
      <c r="Z81" s="82">
        <v>3.96</v>
      </c>
      <c r="AA81" s="82">
        <v>15.6</v>
      </c>
      <c r="AB81" s="82">
        <v>7.92</v>
      </c>
      <c r="AC81" s="82">
        <v>10.11</v>
      </c>
      <c r="AD81" s="82">
        <v>7.85</v>
      </c>
      <c r="AE81" s="82">
        <v>12.55</v>
      </c>
      <c r="AF81" s="82">
        <v>6.12</v>
      </c>
      <c r="AG81" s="82">
        <v>9.4600000000000009</v>
      </c>
      <c r="AH81" s="82">
        <v>9.27</v>
      </c>
      <c r="AI81" s="82">
        <v>6.62</v>
      </c>
      <c r="AJ81" s="82">
        <v>8.98</v>
      </c>
      <c r="AK81" s="82">
        <v>3.7</v>
      </c>
      <c r="AL81" s="82">
        <v>10.16</v>
      </c>
      <c r="AM81" s="82">
        <v>4</v>
      </c>
      <c r="AN81" s="82">
        <v>10.55</v>
      </c>
      <c r="AO81" s="82">
        <v>4.58</v>
      </c>
      <c r="AP81" s="82">
        <v>15.84</v>
      </c>
      <c r="AQ81" s="82">
        <v>11.1</v>
      </c>
      <c r="AR81" s="82">
        <v>6.63</v>
      </c>
      <c r="AS81" s="82">
        <v>8.75</v>
      </c>
      <c r="AT81" s="82">
        <v>6.35</v>
      </c>
      <c r="AU81" s="82"/>
      <c r="AV81" s="82"/>
    </row>
    <row r="82" spans="1:48" s="81" customFormat="1" x14ac:dyDescent="0.3">
      <c r="A82" s="79" t="s">
        <v>1274</v>
      </c>
      <c r="B82" s="80" t="s">
        <v>495</v>
      </c>
      <c r="C82" s="81" t="s">
        <v>1275</v>
      </c>
      <c r="D82" s="82">
        <v>169.4</v>
      </c>
      <c r="E82" s="82">
        <v>102.72</v>
      </c>
      <c r="F82" s="82">
        <v>92.78</v>
      </c>
      <c r="G82" s="82">
        <v>27.09</v>
      </c>
      <c r="H82" s="82">
        <v>33.1</v>
      </c>
      <c r="I82" s="82">
        <v>52.18</v>
      </c>
      <c r="J82" s="82">
        <v>46.93</v>
      </c>
      <c r="K82" s="82">
        <v>27.48</v>
      </c>
      <c r="L82" s="82">
        <v>20.65</v>
      </c>
      <c r="M82" s="82">
        <v>12.2</v>
      </c>
      <c r="N82" s="82">
        <v>126.4</v>
      </c>
      <c r="O82" s="82">
        <v>45.25</v>
      </c>
      <c r="P82" s="82">
        <v>16.7</v>
      </c>
      <c r="Q82" s="82">
        <v>16.690000000000001</v>
      </c>
      <c r="R82" s="82">
        <v>20.079999999999998</v>
      </c>
      <c r="S82" s="82">
        <v>4.5999999999999996</v>
      </c>
      <c r="T82" s="82">
        <v>4.13</v>
      </c>
      <c r="U82" s="82">
        <v>8.32</v>
      </c>
      <c r="V82" s="82">
        <v>5.4</v>
      </c>
      <c r="W82" s="82">
        <v>9.25</v>
      </c>
      <c r="X82" s="82">
        <v>3.15</v>
      </c>
      <c r="Y82" s="82">
        <v>10.61</v>
      </c>
      <c r="Z82" s="82">
        <v>3.65</v>
      </c>
      <c r="AA82" s="82">
        <v>15.66</v>
      </c>
      <c r="AB82" s="82">
        <v>7.07</v>
      </c>
      <c r="AC82" s="82">
        <v>9.31</v>
      </c>
      <c r="AD82" s="82">
        <v>7.58</v>
      </c>
      <c r="AE82" s="82">
        <v>11.91</v>
      </c>
      <c r="AF82" s="82">
        <v>6.03</v>
      </c>
      <c r="AG82" s="82">
        <v>9.4600000000000009</v>
      </c>
      <c r="AH82" s="82">
        <v>8.68</v>
      </c>
      <c r="AI82" s="82">
        <v>6.03</v>
      </c>
      <c r="AJ82" s="82">
        <v>8.5399999999999991</v>
      </c>
      <c r="AK82" s="82">
        <v>3.47</v>
      </c>
      <c r="AL82" s="82">
        <v>9.67</v>
      </c>
      <c r="AM82" s="82">
        <v>3.68</v>
      </c>
      <c r="AN82" s="82">
        <v>9.93</v>
      </c>
      <c r="AO82" s="82">
        <v>4.1900000000000004</v>
      </c>
      <c r="AP82" s="82">
        <v>15.26</v>
      </c>
      <c r="AQ82" s="82">
        <v>10.77</v>
      </c>
      <c r="AR82" s="82">
        <v>6.11</v>
      </c>
      <c r="AS82" s="82">
        <v>8.33</v>
      </c>
      <c r="AT82" s="82">
        <v>4.26</v>
      </c>
      <c r="AU82" s="82">
        <v>4.41</v>
      </c>
      <c r="AV82" s="82">
        <v>4.04</v>
      </c>
    </row>
    <row r="83" spans="1:48" s="81" customFormat="1" x14ac:dyDescent="0.3">
      <c r="A83" s="79" t="s">
        <v>1276</v>
      </c>
      <c r="B83" s="80" t="s">
        <v>495</v>
      </c>
      <c r="C83" s="81" t="s">
        <v>1277</v>
      </c>
      <c r="D83" s="82"/>
      <c r="E83" s="82"/>
      <c r="F83" s="82">
        <v>87.23</v>
      </c>
      <c r="G83" s="82">
        <v>22.28</v>
      </c>
      <c r="H83" s="82">
        <v>28.97</v>
      </c>
      <c r="I83" s="82">
        <v>51.7</v>
      </c>
      <c r="J83" s="82">
        <v>45.99</v>
      </c>
      <c r="K83" s="82">
        <v>26.53</v>
      </c>
      <c r="L83" s="82">
        <v>19.39</v>
      </c>
      <c r="M83" s="82">
        <v>11.11</v>
      </c>
      <c r="N83" s="82">
        <v>115.55</v>
      </c>
      <c r="O83" s="82">
        <v>40.33</v>
      </c>
      <c r="P83" s="82">
        <v>16.72</v>
      </c>
      <c r="Q83" s="82">
        <v>15.97</v>
      </c>
      <c r="R83" s="82">
        <v>20.83</v>
      </c>
      <c r="S83" s="82">
        <v>4.9000000000000004</v>
      </c>
      <c r="T83" s="82">
        <v>3.72</v>
      </c>
      <c r="U83" s="82">
        <v>8.6199999999999992</v>
      </c>
      <c r="V83" s="82">
        <v>5.61</v>
      </c>
      <c r="W83" s="82">
        <v>9.2899999999999991</v>
      </c>
      <c r="X83" s="82">
        <v>3.34</v>
      </c>
      <c r="Y83" s="82">
        <v>10.44</v>
      </c>
      <c r="Z83" s="82">
        <v>3.85</v>
      </c>
      <c r="AA83" s="82">
        <v>15.49</v>
      </c>
      <c r="AB83" s="82">
        <v>7.75</v>
      </c>
      <c r="AC83" s="82">
        <v>9.42</v>
      </c>
      <c r="AD83" s="82">
        <v>7.15</v>
      </c>
      <c r="AE83" s="82">
        <v>11.56</v>
      </c>
      <c r="AF83" s="82">
        <v>6.15</v>
      </c>
      <c r="AG83" s="82">
        <v>9.31</v>
      </c>
      <c r="AH83" s="82">
        <v>8.99</v>
      </c>
      <c r="AI83" s="82">
        <v>5.9</v>
      </c>
      <c r="AJ83" s="82">
        <v>9.11</v>
      </c>
      <c r="AK83" s="82">
        <v>3.67</v>
      </c>
      <c r="AL83" s="82">
        <v>9.7100000000000009</v>
      </c>
      <c r="AM83" s="82">
        <v>3.96</v>
      </c>
      <c r="AN83" s="82">
        <v>10.27</v>
      </c>
      <c r="AO83" s="82">
        <v>4.6100000000000003</v>
      </c>
      <c r="AP83" s="82">
        <v>16.43</v>
      </c>
      <c r="AQ83" s="82">
        <v>11.53</v>
      </c>
      <c r="AR83" s="82">
        <v>6.27</v>
      </c>
      <c r="AS83" s="82">
        <v>7.58</v>
      </c>
      <c r="AT83" s="82">
        <v>5.51</v>
      </c>
      <c r="AU83" s="82">
        <v>3.68</v>
      </c>
      <c r="AV83" s="82">
        <v>3.12</v>
      </c>
    </row>
    <row r="84" spans="1:48" s="81" customFormat="1" x14ac:dyDescent="0.3">
      <c r="A84" s="79" t="s">
        <v>1278</v>
      </c>
      <c r="B84" s="80" t="s">
        <v>495</v>
      </c>
      <c r="C84" s="81" t="s">
        <v>1279</v>
      </c>
      <c r="D84" s="82">
        <v>180.5</v>
      </c>
      <c r="E84" s="82">
        <v>109.86</v>
      </c>
      <c r="F84" s="82">
        <v>103.1</v>
      </c>
      <c r="G84" s="82">
        <v>28.34</v>
      </c>
      <c r="H84" s="82">
        <v>35.33</v>
      </c>
      <c r="I84" s="82">
        <v>54.04</v>
      </c>
      <c r="J84" s="82">
        <v>54.65</v>
      </c>
      <c r="K84" s="82">
        <v>31.21</v>
      </c>
      <c r="L84" s="82">
        <v>22.49</v>
      </c>
      <c r="M84" s="82">
        <v>12.05</v>
      </c>
      <c r="N84" s="82">
        <v>135.11000000000001</v>
      </c>
      <c r="O84" s="82">
        <v>46.73</v>
      </c>
      <c r="P84" s="82">
        <v>20.13</v>
      </c>
      <c r="Q84" s="82">
        <v>19.59</v>
      </c>
      <c r="R84" s="82">
        <v>22.7</v>
      </c>
      <c r="S84" s="82">
        <v>5.39</v>
      </c>
      <c r="T84" s="82">
        <v>4.1900000000000004</v>
      </c>
      <c r="U84" s="82">
        <v>9.8800000000000008</v>
      </c>
      <c r="V84" s="82">
        <v>6.24</v>
      </c>
      <c r="W84" s="82">
        <v>9.66</v>
      </c>
      <c r="X84" s="82">
        <v>3.61</v>
      </c>
      <c r="Y84" s="82">
        <v>11.52</v>
      </c>
      <c r="Z84" s="82">
        <v>4.12</v>
      </c>
      <c r="AA84" s="82">
        <v>15.59</v>
      </c>
      <c r="AB84" s="82">
        <v>8.7799999999999994</v>
      </c>
      <c r="AC84" s="82">
        <v>10.59</v>
      </c>
      <c r="AD84" s="82">
        <v>8.5399999999999991</v>
      </c>
      <c r="AE84" s="82">
        <v>13.24</v>
      </c>
      <c r="AF84" s="82">
        <v>7.15</v>
      </c>
      <c r="AG84" s="82">
        <v>10.56</v>
      </c>
      <c r="AH84" s="82">
        <v>9.58</v>
      </c>
      <c r="AI84" s="82">
        <v>6.76</v>
      </c>
      <c r="AJ84" s="82">
        <v>9.23</v>
      </c>
      <c r="AK84" s="82">
        <v>3.78</v>
      </c>
      <c r="AL84" s="82">
        <v>10.26</v>
      </c>
      <c r="AM84" s="82">
        <v>3.96</v>
      </c>
      <c r="AN84" s="82">
        <v>10.67</v>
      </c>
      <c r="AO84" s="82">
        <v>4.62</v>
      </c>
      <c r="AP84" s="82">
        <v>17.190000000000001</v>
      </c>
      <c r="AQ84" s="82">
        <v>11.99</v>
      </c>
      <c r="AR84" s="82">
        <v>7.17</v>
      </c>
      <c r="AS84" s="82">
        <v>8.1</v>
      </c>
      <c r="AT84" s="82">
        <v>5.59</v>
      </c>
      <c r="AU84" s="82">
        <v>4.58</v>
      </c>
      <c r="AV84" s="82">
        <v>3.87</v>
      </c>
    </row>
    <row r="85" spans="1:48" s="81" customFormat="1" x14ac:dyDescent="0.3">
      <c r="A85" s="79" t="s">
        <v>1280</v>
      </c>
      <c r="B85" s="80" t="s">
        <v>495</v>
      </c>
      <c r="C85" s="81" t="s">
        <v>1281</v>
      </c>
      <c r="D85" s="82">
        <v>165.25</v>
      </c>
      <c r="E85" s="82">
        <v>100.79</v>
      </c>
      <c r="F85" s="82">
        <v>85.8</v>
      </c>
      <c r="G85" s="82">
        <v>26.88</v>
      </c>
      <c r="H85" s="82">
        <v>27.7</v>
      </c>
      <c r="I85" s="82">
        <v>52.9</v>
      </c>
      <c r="J85" s="82">
        <v>47.89</v>
      </c>
      <c r="K85" s="82">
        <v>26.59</v>
      </c>
      <c r="L85" s="82">
        <v>22.43</v>
      </c>
      <c r="M85" s="82">
        <v>13.21</v>
      </c>
      <c r="N85" s="82">
        <v>124.46</v>
      </c>
      <c r="O85" s="82">
        <v>43.29</v>
      </c>
      <c r="P85" s="82">
        <v>17.71</v>
      </c>
      <c r="Q85" s="82">
        <v>16.96</v>
      </c>
      <c r="R85" s="82">
        <v>18.55</v>
      </c>
      <c r="S85" s="82">
        <v>4.8899999999999997</v>
      </c>
      <c r="T85" s="82">
        <v>4.13</v>
      </c>
      <c r="U85" s="82">
        <v>8.01</v>
      </c>
      <c r="V85" s="82">
        <v>5.09</v>
      </c>
      <c r="W85" s="82">
        <v>8.6999999999999993</v>
      </c>
      <c r="X85" s="82">
        <v>3.05</v>
      </c>
      <c r="Y85" s="82">
        <v>10.53</v>
      </c>
      <c r="Z85" s="82">
        <v>3.38</v>
      </c>
      <c r="AA85" s="82">
        <v>15.66</v>
      </c>
      <c r="AB85" s="82">
        <v>7.77</v>
      </c>
      <c r="AC85" s="82">
        <v>9.1199999999999992</v>
      </c>
      <c r="AD85" s="82">
        <v>6.87</v>
      </c>
      <c r="AE85" s="82">
        <v>11.59</v>
      </c>
      <c r="AF85" s="82">
        <v>6</v>
      </c>
      <c r="AG85" s="82">
        <v>9.56</v>
      </c>
      <c r="AH85" s="82">
        <v>8.76</v>
      </c>
      <c r="AI85" s="82">
        <v>5.48</v>
      </c>
      <c r="AJ85" s="82">
        <v>9.66</v>
      </c>
      <c r="AK85" s="82">
        <v>3.35</v>
      </c>
      <c r="AL85" s="82">
        <v>10.31</v>
      </c>
      <c r="AM85" s="82">
        <v>3.79</v>
      </c>
      <c r="AN85" s="82">
        <v>10.47</v>
      </c>
      <c r="AO85" s="82">
        <v>4.3499999999999996</v>
      </c>
      <c r="AP85" s="82">
        <v>15.46</v>
      </c>
      <c r="AQ85" s="82">
        <v>10.87</v>
      </c>
      <c r="AR85" s="82">
        <v>5.93</v>
      </c>
      <c r="AS85" s="82">
        <v>7.9</v>
      </c>
      <c r="AT85" s="82">
        <v>5.41</v>
      </c>
      <c r="AU85" s="82">
        <v>3.35</v>
      </c>
      <c r="AV85" s="82">
        <v>2.99</v>
      </c>
    </row>
    <row r="86" spans="1:48" s="81" customFormat="1" x14ac:dyDescent="0.3">
      <c r="A86" s="79" t="s">
        <v>1282</v>
      </c>
      <c r="B86" s="80" t="s">
        <v>495</v>
      </c>
      <c r="C86" s="81" t="s">
        <v>1283</v>
      </c>
      <c r="D86" s="82">
        <v>181.1</v>
      </c>
      <c r="E86" s="82">
        <v>109.2</v>
      </c>
      <c r="F86" s="82">
        <v>96.97</v>
      </c>
      <c r="G86" s="82">
        <v>26.25</v>
      </c>
      <c r="H86" s="82">
        <v>32.25</v>
      </c>
      <c r="I86" s="82">
        <v>55.18</v>
      </c>
      <c r="J86" s="82">
        <v>49.97</v>
      </c>
      <c r="K86" s="82">
        <v>29.16</v>
      </c>
      <c r="L86" s="82">
        <v>22.17</v>
      </c>
      <c r="M86" s="82">
        <v>11.61</v>
      </c>
      <c r="N86" s="82">
        <v>135.16</v>
      </c>
      <c r="O86" s="82">
        <v>48.06</v>
      </c>
      <c r="P86" s="82">
        <v>19.32</v>
      </c>
      <c r="Q86" s="82">
        <v>17.84</v>
      </c>
      <c r="R86" s="82">
        <v>22.78</v>
      </c>
      <c r="S86" s="82">
        <v>5.51</v>
      </c>
      <c r="T86" s="82">
        <v>4.33</v>
      </c>
      <c r="U86" s="82">
        <v>10</v>
      </c>
      <c r="V86" s="82">
        <v>6.36</v>
      </c>
      <c r="W86" s="82">
        <v>10.09</v>
      </c>
      <c r="X86" s="82">
        <v>3.39</v>
      </c>
      <c r="Y86" s="82">
        <v>11.81</v>
      </c>
      <c r="Z86" s="82">
        <v>3.96</v>
      </c>
      <c r="AA86" s="82">
        <v>16.86</v>
      </c>
      <c r="AB86" s="82">
        <v>8.31</v>
      </c>
      <c r="AC86" s="82">
        <v>10.65</v>
      </c>
      <c r="AD86" s="82">
        <v>8.08</v>
      </c>
      <c r="AE86" s="82">
        <v>13.7</v>
      </c>
      <c r="AF86" s="82">
        <v>7.12</v>
      </c>
      <c r="AG86" s="82">
        <v>10.27</v>
      </c>
      <c r="AH86" s="82">
        <v>10.08</v>
      </c>
      <c r="AI86" s="82">
        <v>6.28</v>
      </c>
      <c r="AJ86" s="82">
        <v>10.28</v>
      </c>
      <c r="AK86" s="82">
        <v>3.75</v>
      </c>
      <c r="AL86" s="82">
        <v>10.67</v>
      </c>
      <c r="AM86" s="82">
        <v>4.12</v>
      </c>
      <c r="AN86" s="82">
        <v>11.51</v>
      </c>
      <c r="AO86" s="82">
        <v>4.55</v>
      </c>
      <c r="AP86" s="82">
        <v>17.97</v>
      </c>
      <c r="AQ86" s="82">
        <v>12.65</v>
      </c>
      <c r="AR86" s="82">
        <v>6.88</v>
      </c>
      <c r="AS86" s="82">
        <v>9.4499999999999993</v>
      </c>
      <c r="AT86" s="82">
        <v>5.75</v>
      </c>
      <c r="AU86" s="82">
        <v>4.6500000000000004</v>
      </c>
      <c r="AV86" s="82">
        <v>4.37</v>
      </c>
    </row>
    <row r="87" spans="1:48" s="81" customFormat="1" x14ac:dyDescent="0.3">
      <c r="A87" s="79" t="s">
        <v>1284</v>
      </c>
      <c r="B87" s="80" t="s">
        <v>495</v>
      </c>
      <c r="C87" s="81" t="s">
        <v>1285</v>
      </c>
      <c r="D87" s="82">
        <v>179.95</v>
      </c>
      <c r="E87" s="82">
        <v>106.72</v>
      </c>
      <c r="F87" s="82">
        <v>99.07</v>
      </c>
      <c r="G87" s="82">
        <v>27.52</v>
      </c>
      <c r="H87" s="82">
        <v>31.19</v>
      </c>
      <c r="I87" s="82">
        <v>53.07</v>
      </c>
      <c r="J87" s="82">
        <v>49.6</v>
      </c>
      <c r="K87" s="82">
        <v>29.97</v>
      </c>
      <c r="L87" s="82">
        <v>21.18</v>
      </c>
      <c r="M87" s="82">
        <v>13.15</v>
      </c>
      <c r="N87" s="82">
        <v>131.24</v>
      </c>
      <c r="O87" s="82">
        <v>48.03</v>
      </c>
      <c r="P87" s="82">
        <v>18.13</v>
      </c>
      <c r="Q87" s="82">
        <v>17.52</v>
      </c>
      <c r="R87" s="82">
        <v>22.27</v>
      </c>
      <c r="S87" s="82">
        <v>5.36</v>
      </c>
      <c r="T87" s="82">
        <v>4.4000000000000004</v>
      </c>
      <c r="U87" s="82">
        <v>9.26</v>
      </c>
      <c r="V87" s="82">
        <v>5.94</v>
      </c>
      <c r="W87" s="82">
        <v>9.4499999999999993</v>
      </c>
      <c r="X87" s="82">
        <v>3.9</v>
      </c>
      <c r="Y87" s="82">
        <v>10.81</v>
      </c>
      <c r="Z87" s="82">
        <v>4.07</v>
      </c>
      <c r="AA87" s="82">
        <v>17.149999999999999</v>
      </c>
      <c r="AB87" s="82">
        <v>8.44</v>
      </c>
      <c r="AC87" s="82">
        <v>10.43</v>
      </c>
      <c r="AD87" s="82">
        <v>8.4499999999999993</v>
      </c>
      <c r="AE87" s="82">
        <v>13.55</v>
      </c>
      <c r="AF87" s="82">
        <v>6.57</v>
      </c>
      <c r="AG87" s="82">
        <v>10.81</v>
      </c>
      <c r="AH87" s="82">
        <v>9.94</v>
      </c>
      <c r="AI87" s="82">
        <v>6</v>
      </c>
      <c r="AJ87" s="82">
        <v>9.17</v>
      </c>
      <c r="AK87" s="82">
        <v>3.81</v>
      </c>
      <c r="AL87" s="82">
        <v>10.5</v>
      </c>
      <c r="AM87" s="82">
        <v>4.13</v>
      </c>
      <c r="AN87" s="82">
        <v>10.58</v>
      </c>
      <c r="AO87" s="82">
        <v>4.6500000000000004</v>
      </c>
      <c r="AP87" s="82">
        <v>17.600000000000001</v>
      </c>
      <c r="AQ87" s="82">
        <v>12.09</v>
      </c>
      <c r="AR87" s="82">
        <v>6.78</v>
      </c>
      <c r="AS87" s="82">
        <v>8.6999999999999993</v>
      </c>
      <c r="AT87" s="82">
        <v>6.2</v>
      </c>
      <c r="AU87" s="82">
        <v>4.7</v>
      </c>
      <c r="AV87" s="82">
        <v>4.24</v>
      </c>
    </row>
    <row r="88" spans="1:48" s="81" customFormat="1" x14ac:dyDescent="0.3">
      <c r="A88" s="79" t="s">
        <v>1286</v>
      </c>
      <c r="B88" s="80" t="s">
        <v>495</v>
      </c>
      <c r="C88" s="81" t="s">
        <v>1287</v>
      </c>
      <c r="D88" s="82">
        <v>168.7</v>
      </c>
      <c r="E88" s="82">
        <v>101.12</v>
      </c>
      <c r="F88" s="82">
        <v>92.56</v>
      </c>
      <c r="G88" s="82">
        <v>28.01</v>
      </c>
      <c r="H88" s="82">
        <v>31.2</v>
      </c>
      <c r="I88" s="82">
        <v>51.57</v>
      </c>
      <c r="J88" s="82">
        <v>50.57</v>
      </c>
      <c r="K88" s="82">
        <v>30.07</v>
      </c>
      <c r="L88" s="82">
        <v>21.66</v>
      </c>
      <c r="M88" s="82">
        <v>13.58</v>
      </c>
      <c r="N88" s="82">
        <v>128.38</v>
      </c>
      <c r="O88" s="82">
        <v>47.75</v>
      </c>
      <c r="P88" s="82">
        <v>18.559999999999999</v>
      </c>
      <c r="Q88" s="82">
        <v>16.64</v>
      </c>
      <c r="R88" s="82">
        <v>21.55</v>
      </c>
      <c r="S88" s="82">
        <v>5.57</v>
      </c>
      <c r="T88" s="82">
        <v>4</v>
      </c>
      <c r="U88" s="82">
        <v>9.91</v>
      </c>
      <c r="V88" s="82">
        <v>6.25</v>
      </c>
      <c r="W88" s="82">
        <v>9.74</v>
      </c>
      <c r="X88" s="82">
        <v>3.24</v>
      </c>
      <c r="Y88" s="82">
        <v>10.78</v>
      </c>
      <c r="Z88" s="82">
        <v>3.86</v>
      </c>
      <c r="AA88" s="82">
        <v>16.8</v>
      </c>
      <c r="AB88" s="82">
        <v>8.35</v>
      </c>
      <c r="AC88" s="82">
        <v>10.64</v>
      </c>
      <c r="AD88" s="82">
        <v>7.89</v>
      </c>
      <c r="AE88" s="82">
        <v>12.79</v>
      </c>
      <c r="AF88" s="82">
        <v>7.37</v>
      </c>
      <c r="AG88" s="82">
        <v>10.87</v>
      </c>
      <c r="AH88" s="82">
        <v>9.5299999999999994</v>
      </c>
      <c r="AI88" s="82">
        <v>6.79</v>
      </c>
      <c r="AJ88" s="82">
        <v>9.9499999999999993</v>
      </c>
      <c r="AK88" s="82">
        <v>3.65</v>
      </c>
      <c r="AL88" s="82">
        <v>10.32</v>
      </c>
      <c r="AM88" s="82">
        <v>3.77</v>
      </c>
      <c r="AN88" s="82">
        <v>11.04</v>
      </c>
      <c r="AO88" s="82">
        <v>4.32</v>
      </c>
      <c r="AP88" s="82">
        <v>17.2</v>
      </c>
      <c r="AQ88" s="82">
        <v>11.86</v>
      </c>
      <c r="AR88" s="82">
        <v>6.51</v>
      </c>
      <c r="AS88" s="82">
        <v>8.66</v>
      </c>
      <c r="AT88" s="82">
        <v>6.03</v>
      </c>
      <c r="AU88" s="82">
        <v>4.28</v>
      </c>
      <c r="AV88" s="82">
        <v>3.81</v>
      </c>
    </row>
    <row r="89" spans="1:48" s="81" customFormat="1" x14ac:dyDescent="0.3">
      <c r="A89" s="79" t="s">
        <v>1288</v>
      </c>
      <c r="B89" s="80" t="s">
        <v>495</v>
      </c>
      <c r="C89" s="81" t="s">
        <v>1289</v>
      </c>
      <c r="D89" s="82">
        <v>150.66999999999999</v>
      </c>
      <c r="E89" s="82">
        <v>90.53</v>
      </c>
      <c r="F89" s="82">
        <v>82.79</v>
      </c>
      <c r="G89" s="82">
        <v>24.7</v>
      </c>
      <c r="H89" s="82">
        <v>26.85</v>
      </c>
      <c r="I89" s="82">
        <v>49.29</v>
      </c>
      <c r="J89" s="82">
        <v>42.78</v>
      </c>
      <c r="K89" s="82">
        <v>22.95</v>
      </c>
      <c r="L89" s="82">
        <v>20.190000000000001</v>
      </c>
      <c r="M89" s="82">
        <v>11.38</v>
      </c>
      <c r="N89" s="82">
        <v>111.99</v>
      </c>
      <c r="O89" s="82">
        <v>39.43</v>
      </c>
      <c r="P89" s="82">
        <v>16.45</v>
      </c>
      <c r="Q89" s="82">
        <v>15.68</v>
      </c>
      <c r="R89" s="82">
        <v>17.86</v>
      </c>
      <c r="S89" s="82">
        <v>4.67</v>
      </c>
      <c r="T89" s="82">
        <v>3.71</v>
      </c>
      <c r="U89" s="82">
        <v>7.36</v>
      </c>
      <c r="V89" s="82">
        <v>4.96</v>
      </c>
      <c r="W89" s="82">
        <v>8.52</v>
      </c>
      <c r="X89" s="82">
        <v>2.95</v>
      </c>
      <c r="Y89" s="82">
        <v>10.16</v>
      </c>
      <c r="Z89" s="82">
        <v>3.13</v>
      </c>
      <c r="AA89" s="82">
        <v>14.4</v>
      </c>
      <c r="AB89" s="82">
        <v>7.28</v>
      </c>
      <c r="AC89" s="82">
        <v>9.06</v>
      </c>
      <c r="AD89" s="82">
        <v>6.96</v>
      </c>
      <c r="AE89" s="82">
        <v>11.17</v>
      </c>
      <c r="AF89" s="82">
        <v>5.77</v>
      </c>
      <c r="AG89" s="82">
        <v>9.42</v>
      </c>
      <c r="AH89" s="82">
        <v>8.2799999999999994</v>
      </c>
      <c r="AI89" s="82">
        <v>5.36</v>
      </c>
      <c r="AJ89" s="82">
        <v>8.41</v>
      </c>
      <c r="AK89" s="82">
        <v>3.25</v>
      </c>
      <c r="AL89" s="82">
        <v>9.94</v>
      </c>
      <c r="AM89" s="82">
        <v>3.4</v>
      </c>
      <c r="AN89" s="82">
        <v>10</v>
      </c>
      <c r="AO89" s="82">
        <v>3.81</v>
      </c>
      <c r="AP89" s="82">
        <v>14.64</v>
      </c>
      <c r="AQ89" s="82">
        <v>10.81</v>
      </c>
      <c r="AR89" s="82">
        <v>5.95</v>
      </c>
      <c r="AS89" s="82">
        <v>8.06</v>
      </c>
      <c r="AT89" s="82">
        <v>5.15</v>
      </c>
      <c r="AU89" s="82">
        <v>3.87</v>
      </c>
      <c r="AV89" s="82">
        <v>3.4</v>
      </c>
    </row>
    <row r="90" spans="1:48" s="81" customFormat="1" x14ac:dyDescent="0.3">
      <c r="A90" s="79" t="s">
        <v>1290</v>
      </c>
      <c r="B90" s="80" t="s">
        <v>495</v>
      </c>
      <c r="C90" s="81" t="s">
        <v>1291</v>
      </c>
      <c r="D90" s="82">
        <v>177.8</v>
      </c>
      <c r="E90" s="82">
        <v>108.28</v>
      </c>
      <c r="F90" s="82">
        <f>51.36*2</f>
        <v>102.72</v>
      </c>
      <c r="G90" s="82">
        <v>29.3</v>
      </c>
      <c r="H90" s="82">
        <v>31.27</v>
      </c>
      <c r="I90" s="82">
        <v>53.29</v>
      </c>
      <c r="J90" s="82">
        <v>52.68</v>
      </c>
      <c r="K90" s="82">
        <v>29.81</v>
      </c>
      <c r="L90" s="82">
        <v>23.51</v>
      </c>
      <c r="M90" s="82">
        <v>14.08</v>
      </c>
      <c r="N90" s="82">
        <v>131.71</v>
      </c>
      <c r="O90" s="82">
        <v>51.87</v>
      </c>
      <c r="P90" s="82">
        <v>19.77</v>
      </c>
      <c r="Q90" s="82">
        <v>19.16</v>
      </c>
      <c r="R90" s="82">
        <v>22.82</v>
      </c>
      <c r="S90" s="82">
        <v>5.68</v>
      </c>
      <c r="T90" s="82">
        <v>4.16</v>
      </c>
      <c r="U90" s="82">
        <v>8.57</v>
      </c>
      <c r="V90" s="82">
        <v>5.68</v>
      </c>
      <c r="W90" s="82">
        <v>10.17</v>
      </c>
      <c r="X90" s="82">
        <v>3.99</v>
      </c>
      <c r="Y90" s="82">
        <v>11.37</v>
      </c>
      <c r="Z90" s="82">
        <v>4.1500000000000004</v>
      </c>
      <c r="AA90" s="82">
        <v>16.66</v>
      </c>
      <c r="AB90" s="82">
        <v>8.0500000000000007</v>
      </c>
      <c r="AC90" s="82">
        <v>10.119999999999999</v>
      </c>
      <c r="AD90" s="82">
        <v>8.07</v>
      </c>
      <c r="AE90" s="82">
        <v>13.55</v>
      </c>
      <c r="AF90" s="82">
        <v>6.87</v>
      </c>
      <c r="AG90" s="82">
        <v>11.42</v>
      </c>
      <c r="AH90" s="82">
        <v>10.52</v>
      </c>
      <c r="AI90" s="82">
        <v>6.24</v>
      </c>
      <c r="AJ90" s="82">
        <v>9.8699999999999992</v>
      </c>
      <c r="AK90" s="82">
        <v>3.82</v>
      </c>
      <c r="AL90" s="82">
        <v>10.63</v>
      </c>
      <c r="AM90" s="82">
        <v>4.0999999999999996</v>
      </c>
      <c r="AN90" s="82">
        <v>11.43</v>
      </c>
      <c r="AO90" s="82">
        <v>4.58</v>
      </c>
      <c r="AP90" s="82">
        <v>16.84</v>
      </c>
      <c r="AQ90" s="82">
        <v>11.68</v>
      </c>
      <c r="AR90" s="82">
        <v>6.63</v>
      </c>
      <c r="AS90" s="82">
        <v>9.15</v>
      </c>
      <c r="AT90" s="82">
        <v>6.43</v>
      </c>
      <c r="AU90" s="82">
        <v>4.29</v>
      </c>
      <c r="AV90" s="82">
        <v>4.0199999999999996</v>
      </c>
    </row>
    <row r="91" spans="1:48" s="81" customFormat="1" x14ac:dyDescent="0.3">
      <c r="A91" s="79" t="s">
        <v>1292</v>
      </c>
      <c r="B91" s="80" t="s">
        <v>495</v>
      </c>
      <c r="C91" s="81" t="s">
        <v>1281</v>
      </c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>
        <v>19.88</v>
      </c>
      <c r="S91" s="82">
        <v>5.71</v>
      </c>
      <c r="T91" s="82">
        <v>4.07</v>
      </c>
      <c r="U91" s="82">
        <v>9.44</v>
      </c>
      <c r="V91" s="82">
        <v>5.82</v>
      </c>
      <c r="W91" s="82">
        <v>8.85</v>
      </c>
      <c r="X91" s="82">
        <v>3.43</v>
      </c>
      <c r="Y91" s="82">
        <v>10.4</v>
      </c>
      <c r="Z91" s="82">
        <v>3.68</v>
      </c>
      <c r="AA91" s="82">
        <v>16.73</v>
      </c>
      <c r="AB91" s="82">
        <v>7.22</v>
      </c>
      <c r="AC91" s="82">
        <v>10.66</v>
      </c>
      <c r="AD91" s="82">
        <v>7.66</v>
      </c>
      <c r="AE91" s="82">
        <v>12.83</v>
      </c>
      <c r="AF91" s="82">
        <v>6.98</v>
      </c>
      <c r="AG91" s="82">
        <v>10.97</v>
      </c>
      <c r="AH91" s="82">
        <v>9.9600000000000009</v>
      </c>
      <c r="AI91" s="82">
        <v>6.4</v>
      </c>
      <c r="AJ91" s="82">
        <v>9.76</v>
      </c>
      <c r="AK91" s="82">
        <v>3.58</v>
      </c>
      <c r="AL91" s="82">
        <v>10.32</v>
      </c>
      <c r="AM91" s="82">
        <v>3.63</v>
      </c>
      <c r="AN91" s="82">
        <v>10.93</v>
      </c>
      <c r="AO91" s="82">
        <v>4.5199999999999996</v>
      </c>
      <c r="AP91" s="82">
        <v>16.78</v>
      </c>
      <c r="AQ91" s="82">
        <v>11.8</v>
      </c>
      <c r="AR91" s="82">
        <v>6.46</v>
      </c>
      <c r="AS91" s="82">
        <v>9.26</v>
      </c>
      <c r="AT91" s="82">
        <v>6.08</v>
      </c>
      <c r="AU91" s="82">
        <v>4.25</v>
      </c>
      <c r="AV91" s="82">
        <v>3.97</v>
      </c>
    </row>
    <row r="92" spans="1:48" s="81" customFormat="1" x14ac:dyDescent="0.3">
      <c r="A92" s="79" t="s">
        <v>1293</v>
      </c>
      <c r="B92" s="80" t="s">
        <v>495</v>
      </c>
      <c r="C92" s="81" t="s">
        <v>1294</v>
      </c>
      <c r="D92" s="82">
        <v>170.2</v>
      </c>
      <c r="E92" s="82">
        <v>101.94</v>
      </c>
      <c r="F92" s="82">
        <v>87.53</v>
      </c>
      <c r="G92" s="82">
        <v>29.13</v>
      </c>
      <c r="H92" s="82">
        <v>30.45</v>
      </c>
      <c r="I92" s="82">
        <v>51.63</v>
      </c>
      <c r="J92" s="82">
        <v>48.08</v>
      </c>
      <c r="K92" s="82">
        <v>27.1</v>
      </c>
      <c r="L92" s="82">
        <v>20.7</v>
      </c>
      <c r="M92" s="82">
        <v>12.92</v>
      </c>
      <c r="N92" s="82">
        <v>126.18</v>
      </c>
      <c r="O92" s="82">
        <v>43.77</v>
      </c>
      <c r="P92" s="82">
        <v>17.96</v>
      </c>
      <c r="Q92" s="82">
        <v>17.77</v>
      </c>
      <c r="R92" s="82">
        <f>19.372</f>
        <v>19.372</v>
      </c>
      <c r="S92" s="82">
        <v>5.28</v>
      </c>
      <c r="T92" s="82">
        <v>4.3899999999999997</v>
      </c>
      <c r="U92" s="82">
        <v>8.23</v>
      </c>
      <c r="V92" s="82">
        <v>5.42</v>
      </c>
      <c r="W92" s="82">
        <v>8.48</v>
      </c>
      <c r="X92" s="82">
        <v>3.45</v>
      </c>
      <c r="Y92" s="82">
        <v>9.7799999999999994</v>
      </c>
      <c r="Z92" s="82">
        <v>3.86</v>
      </c>
      <c r="AA92" s="82">
        <v>15.56</v>
      </c>
      <c r="AB92" s="82">
        <v>6.76</v>
      </c>
      <c r="AC92" s="82">
        <v>10</v>
      </c>
      <c r="AD92" s="82">
        <v>7.97</v>
      </c>
      <c r="AE92" s="82">
        <v>12.73</v>
      </c>
      <c r="AF92" s="82">
        <v>6.95</v>
      </c>
      <c r="AG92" s="82">
        <v>10.01</v>
      </c>
      <c r="AH92" s="82">
        <v>8.77</v>
      </c>
      <c r="AI92" s="82">
        <v>6.28</v>
      </c>
      <c r="AJ92" s="82">
        <v>8.24</v>
      </c>
      <c r="AK92" s="82">
        <v>3.75</v>
      </c>
      <c r="AL92" s="82">
        <v>9.69</v>
      </c>
      <c r="AM92" s="82">
        <v>3.54</v>
      </c>
      <c r="AN92" s="82">
        <v>10.49</v>
      </c>
      <c r="AO92" s="82">
        <v>4.45</v>
      </c>
      <c r="AP92" s="82">
        <v>16.260000000000002</v>
      </c>
      <c r="AQ92" s="82">
        <v>11.28</v>
      </c>
      <c r="AR92" s="82">
        <v>6.59</v>
      </c>
      <c r="AS92" s="82">
        <v>8.8699999999999992</v>
      </c>
      <c r="AT92" s="82">
        <v>6.72</v>
      </c>
      <c r="AU92" s="82">
        <v>4.25</v>
      </c>
      <c r="AV92" s="82">
        <v>4.0199999999999996</v>
      </c>
    </row>
    <row r="93" spans="1:48" s="81" customFormat="1" x14ac:dyDescent="0.3">
      <c r="A93" s="79" t="s">
        <v>1295</v>
      </c>
      <c r="B93" s="80" t="s">
        <v>495</v>
      </c>
      <c r="C93" s="81" t="s">
        <v>1281</v>
      </c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>
        <v>19.95</v>
      </c>
      <c r="S93" s="82">
        <v>5.48</v>
      </c>
      <c r="T93" s="82">
        <v>4.29</v>
      </c>
      <c r="U93" s="82">
        <v>9.42</v>
      </c>
      <c r="V93" s="82">
        <v>6.69</v>
      </c>
      <c r="W93" s="82">
        <v>9.8800000000000008</v>
      </c>
      <c r="X93" s="82">
        <v>3.53</v>
      </c>
      <c r="Y93" s="82">
        <v>10.93</v>
      </c>
      <c r="Z93" s="82">
        <v>4.13</v>
      </c>
      <c r="AA93" s="82">
        <v>16.940000000000001</v>
      </c>
      <c r="AB93" s="82">
        <v>6.7</v>
      </c>
      <c r="AC93" s="82">
        <v>10.24</v>
      </c>
      <c r="AD93" s="82">
        <v>8.27</v>
      </c>
      <c r="AE93" s="82">
        <v>12.98</v>
      </c>
      <c r="AF93" s="82">
        <v>6.55</v>
      </c>
      <c r="AG93" s="82">
        <v>10.210000000000001</v>
      </c>
      <c r="AH93" s="82">
        <v>10.01</v>
      </c>
      <c r="AI93" s="82">
        <v>6.49</v>
      </c>
      <c r="AJ93" s="82">
        <v>9.2899999999999991</v>
      </c>
      <c r="AK93" s="82">
        <v>3.68</v>
      </c>
      <c r="AL93" s="82">
        <v>11.01</v>
      </c>
      <c r="AM93" s="82">
        <v>4.07</v>
      </c>
      <c r="AN93" s="82">
        <v>10.96</v>
      </c>
      <c r="AO93" s="82">
        <v>4.79</v>
      </c>
      <c r="AP93" s="82">
        <v>16.62</v>
      </c>
      <c r="AQ93" s="82">
        <v>11.71</v>
      </c>
      <c r="AR93" s="82">
        <v>6.79</v>
      </c>
      <c r="AS93" s="82">
        <v>8.65</v>
      </c>
      <c r="AT93" s="82">
        <v>6.21</v>
      </c>
      <c r="AU93" s="82">
        <v>4.0199999999999996</v>
      </c>
      <c r="AV93" s="82">
        <v>3.51</v>
      </c>
    </row>
    <row r="94" spans="1:48" s="81" customFormat="1" x14ac:dyDescent="0.3">
      <c r="A94" s="79" t="s">
        <v>1296</v>
      </c>
      <c r="B94" s="80" t="s">
        <v>495</v>
      </c>
      <c r="C94" s="81" t="s">
        <v>1297</v>
      </c>
      <c r="D94" s="82">
        <v>154.72999999999999</v>
      </c>
      <c r="E94" s="82">
        <v>94.63</v>
      </c>
      <c r="F94" s="82">
        <v>84.08</v>
      </c>
      <c r="G94" s="82">
        <v>31.15</v>
      </c>
      <c r="H94" s="82">
        <v>30.55</v>
      </c>
      <c r="I94" s="82">
        <v>50.09</v>
      </c>
      <c r="J94" s="82">
        <v>44.6</v>
      </c>
      <c r="K94" s="82">
        <v>25.53</v>
      </c>
      <c r="L94" s="82">
        <v>20.43</v>
      </c>
      <c r="M94" s="82">
        <v>13.14</v>
      </c>
      <c r="N94" s="82">
        <v>114.87</v>
      </c>
      <c r="O94" s="82">
        <v>40.31</v>
      </c>
      <c r="P94" s="82">
        <v>15.98</v>
      </c>
      <c r="Q94" s="82">
        <v>15.58</v>
      </c>
      <c r="R94" s="82">
        <v>19.420000000000002</v>
      </c>
      <c r="S94" s="82">
        <v>4.67</v>
      </c>
      <c r="T94" s="82">
        <v>4.0199999999999996</v>
      </c>
      <c r="U94" s="82" t="s">
        <v>1298</v>
      </c>
      <c r="V94" s="82">
        <v>4.92</v>
      </c>
      <c r="W94" s="82">
        <v>7.55</v>
      </c>
      <c r="X94" s="82">
        <v>2.91</v>
      </c>
      <c r="Y94" s="82">
        <v>9.66</v>
      </c>
      <c r="Z94" s="82">
        <v>3.39</v>
      </c>
      <c r="AA94" s="82">
        <v>14.06</v>
      </c>
      <c r="AB94" s="82">
        <v>7.21</v>
      </c>
      <c r="AC94" s="82">
        <v>9.81</v>
      </c>
      <c r="AD94" s="82">
        <v>6.77</v>
      </c>
      <c r="AE94" s="82">
        <v>11.77</v>
      </c>
      <c r="AF94" s="82">
        <v>6.33</v>
      </c>
      <c r="AG94" s="82">
        <v>9.1300000000000008</v>
      </c>
      <c r="AH94" s="82">
        <v>7.53</v>
      </c>
      <c r="AI94" s="82">
        <v>5.95</v>
      </c>
      <c r="AJ94" s="82">
        <v>8.75</v>
      </c>
      <c r="AK94" s="82">
        <v>3.2</v>
      </c>
      <c r="AL94" s="82">
        <v>9.26</v>
      </c>
      <c r="AM94" s="82">
        <v>3.4</v>
      </c>
      <c r="AN94" s="82">
        <v>9.92</v>
      </c>
      <c r="AO94" s="82">
        <v>3.9</v>
      </c>
      <c r="AP94" s="82">
        <v>15.63</v>
      </c>
      <c r="AQ94" s="82">
        <v>10.82</v>
      </c>
      <c r="AR94" s="82">
        <v>5.5</v>
      </c>
      <c r="AS94" s="82">
        <v>8.59</v>
      </c>
      <c r="AT94" s="82">
        <v>5.36</v>
      </c>
      <c r="AU94" s="82">
        <v>3.67</v>
      </c>
      <c r="AV94" s="82">
        <v>3.64</v>
      </c>
    </row>
    <row r="95" spans="1:48" s="81" customFormat="1" x14ac:dyDescent="0.3">
      <c r="A95" s="79" t="s">
        <v>1299</v>
      </c>
      <c r="B95" s="80" t="s">
        <v>495</v>
      </c>
      <c r="C95" s="81" t="s">
        <v>1300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>
        <v>19.170000000000002</v>
      </c>
      <c r="S95" s="82">
        <v>5.0599999999999996</v>
      </c>
      <c r="T95" s="82">
        <v>4.18</v>
      </c>
      <c r="U95" s="82">
        <v>9.01</v>
      </c>
      <c r="V95" s="82">
        <v>4.88</v>
      </c>
      <c r="W95" s="82">
        <v>9.1199999999999992</v>
      </c>
      <c r="X95" s="82">
        <v>3.21</v>
      </c>
      <c r="Y95" s="82">
        <v>10.44</v>
      </c>
      <c r="Z95" s="82">
        <v>3.74</v>
      </c>
      <c r="AA95" s="82">
        <v>15.78</v>
      </c>
      <c r="AB95" s="82">
        <v>7.03</v>
      </c>
      <c r="AC95" s="82">
        <v>9.36</v>
      </c>
      <c r="AD95" s="82">
        <v>6.86</v>
      </c>
      <c r="AE95" s="82">
        <v>11.74</v>
      </c>
      <c r="AF95" s="82">
        <v>6.68</v>
      </c>
      <c r="AG95" s="82">
        <v>9.43</v>
      </c>
      <c r="AH95" s="82">
        <v>8.8699999999999992</v>
      </c>
      <c r="AI95" s="82">
        <v>5.2</v>
      </c>
      <c r="AJ95" s="82">
        <v>8.31</v>
      </c>
      <c r="AK95" s="82">
        <v>3.54</v>
      </c>
      <c r="AL95" s="82">
        <v>9.82</v>
      </c>
      <c r="AM95" s="82">
        <v>3.52</v>
      </c>
      <c r="AN95" s="82">
        <v>10.16</v>
      </c>
      <c r="AO95" s="82">
        <v>4.0199999999999996</v>
      </c>
      <c r="AP95" s="82"/>
      <c r="AQ95" s="82"/>
      <c r="AR95" s="82"/>
      <c r="AS95" s="82"/>
      <c r="AT95" s="82"/>
      <c r="AU95" s="82"/>
      <c r="AV95" s="82"/>
    </row>
    <row r="96" spans="1:48" s="81" customFormat="1" x14ac:dyDescent="0.3">
      <c r="A96" s="79" t="s">
        <v>1301</v>
      </c>
      <c r="B96" s="80" t="s">
        <v>495</v>
      </c>
      <c r="C96" s="81" t="s">
        <v>1275</v>
      </c>
      <c r="D96" s="82">
        <v>156.6</v>
      </c>
      <c r="E96" s="82">
        <v>95.53</v>
      </c>
      <c r="F96" s="82">
        <v>87.66</v>
      </c>
      <c r="G96" s="82">
        <v>26.55</v>
      </c>
      <c r="H96" s="82">
        <v>31.13</v>
      </c>
      <c r="I96" s="82">
        <v>50.68</v>
      </c>
      <c r="J96" s="82">
        <v>45.46</v>
      </c>
      <c r="K96" s="82">
        <v>26.12</v>
      </c>
      <c r="L96" s="82">
        <v>22.13</v>
      </c>
      <c r="M96" s="82">
        <v>12.12</v>
      </c>
      <c r="N96" s="82">
        <v>116.76</v>
      </c>
      <c r="O96" s="82">
        <v>40.72</v>
      </c>
      <c r="P96" s="82">
        <v>15.62</v>
      </c>
      <c r="Q96" s="82">
        <v>14.63</v>
      </c>
      <c r="R96" s="82">
        <v>18.82</v>
      </c>
      <c r="S96" s="82">
        <v>4.1900000000000004</v>
      </c>
      <c r="T96" s="82">
        <v>3.45</v>
      </c>
      <c r="U96" s="82">
        <v>6.89</v>
      </c>
      <c r="V96" s="82">
        <v>4.8600000000000003</v>
      </c>
      <c r="W96" s="82">
        <v>7.85</v>
      </c>
      <c r="X96" s="82">
        <v>2.84</v>
      </c>
      <c r="Y96" s="82">
        <v>9.5399999999999991</v>
      </c>
      <c r="Z96" s="82">
        <v>3.15</v>
      </c>
      <c r="AA96" s="82">
        <v>14.79</v>
      </c>
      <c r="AB96" s="82">
        <v>6.55</v>
      </c>
      <c r="AC96" s="82">
        <v>8.8800000000000008</v>
      </c>
      <c r="AD96" s="82">
        <v>7.14</v>
      </c>
      <c r="AE96" s="82">
        <v>11.26</v>
      </c>
      <c r="AF96" s="82">
        <v>5.52</v>
      </c>
      <c r="AG96" s="82">
        <v>8.5500000000000007</v>
      </c>
      <c r="AH96" s="82">
        <v>7.14</v>
      </c>
      <c r="AI96" s="82">
        <v>5.41</v>
      </c>
      <c r="AJ96" s="82">
        <v>7.55</v>
      </c>
      <c r="AK96" s="82">
        <v>3.17</v>
      </c>
      <c r="AL96" s="82">
        <v>8.69</v>
      </c>
      <c r="AM96" s="82">
        <v>3.34</v>
      </c>
      <c r="AN96" s="82">
        <v>8.9600000000000009</v>
      </c>
      <c r="AO96" s="82">
        <v>3.79</v>
      </c>
      <c r="AP96" s="82">
        <v>14.39</v>
      </c>
      <c r="AQ96" s="82">
        <v>10.35</v>
      </c>
      <c r="AR96" s="82">
        <v>6.06</v>
      </c>
      <c r="AS96" s="82">
        <v>7.86</v>
      </c>
      <c r="AT96" s="82">
        <v>5.35</v>
      </c>
      <c r="AU96" s="82">
        <v>4.66</v>
      </c>
      <c r="AV96" s="82">
        <v>4.0199999999999996</v>
      </c>
    </row>
    <row r="97" spans="1:51" s="81" customFormat="1" x14ac:dyDescent="0.3">
      <c r="A97" s="79" t="s">
        <v>1302</v>
      </c>
      <c r="B97" s="80" t="s">
        <v>495</v>
      </c>
      <c r="C97" s="81" t="s">
        <v>1303</v>
      </c>
      <c r="D97" s="82">
        <v>150.6</v>
      </c>
      <c r="E97" s="82">
        <v>91.95</v>
      </c>
      <c r="F97" s="82">
        <v>84.79</v>
      </c>
      <c r="G97" s="82">
        <v>25.13</v>
      </c>
      <c r="H97" s="82">
        <v>27.56</v>
      </c>
      <c r="I97" s="82">
        <v>49.22</v>
      </c>
      <c r="J97" s="82">
        <v>44.37</v>
      </c>
      <c r="K97" s="82">
        <v>24.33</v>
      </c>
      <c r="L97" s="82">
        <v>20.6</v>
      </c>
      <c r="M97" s="82">
        <v>11.77</v>
      </c>
      <c r="N97" s="82">
        <v>112.66</v>
      </c>
      <c r="O97" s="82">
        <v>39.07</v>
      </c>
      <c r="P97" s="82">
        <v>14.31</v>
      </c>
      <c r="Q97" s="82">
        <v>13.9</v>
      </c>
      <c r="R97" s="82">
        <v>18.190000000000001</v>
      </c>
      <c r="S97" s="82">
        <v>4.5199999999999996</v>
      </c>
      <c r="T97" s="82">
        <v>3.71</v>
      </c>
      <c r="U97" s="82">
        <v>8.0299999999999994</v>
      </c>
      <c r="V97" s="82">
        <v>5.55</v>
      </c>
      <c r="W97" s="82"/>
      <c r="X97" s="82"/>
      <c r="Y97" s="82">
        <v>9</v>
      </c>
      <c r="Z97" s="82">
        <v>3.38</v>
      </c>
      <c r="AA97" s="82">
        <v>15.17</v>
      </c>
      <c r="AB97" s="82">
        <v>6.39</v>
      </c>
      <c r="AC97" s="82">
        <v>9.92</v>
      </c>
      <c r="AD97" s="82">
        <v>7.05</v>
      </c>
      <c r="AE97" s="82">
        <v>11.77</v>
      </c>
      <c r="AF97" s="82">
        <v>5.94</v>
      </c>
      <c r="AG97" s="82">
        <v>9.02</v>
      </c>
      <c r="AH97" s="82">
        <v>7.74</v>
      </c>
      <c r="AI97" s="82">
        <v>6.11</v>
      </c>
      <c r="AJ97" s="82">
        <v>7.37</v>
      </c>
      <c r="AK97" s="82">
        <v>3.12</v>
      </c>
      <c r="AL97" s="82">
        <v>8.57</v>
      </c>
      <c r="AM97" s="82">
        <v>3.28</v>
      </c>
      <c r="AN97" s="82">
        <v>9.4499999999999993</v>
      </c>
      <c r="AO97" s="82">
        <v>3.87</v>
      </c>
      <c r="AP97" s="82">
        <v>15.82</v>
      </c>
      <c r="AQ97" s="82">
        <v>11.45</v>
      </c>
      <c r="AR97" s="82">
        <v>5.95</v>
      </c>
      <c r="AS97" s="82">
        <v>8.08</v>
      </c>
      <c r="AT97" s="82">
        <v>5.45</v>
      </c>
      <c r="AU97" s="82">
        <v>3.39</v>
      </c>
      <c r="AV97" s="82">
        <v>3.09</v>
      </c>
    </row>
    <row r="98" spans="1:51" s="81" customFormat="1" x14ac:dyDescent="0.3">
      <c r="A98" s="79" t="s">
        <v>1304</v>
      </c>
      <c r="B98" s="80" t="s">
        <v>495</v>
      </c>
      <c r="C98" s="81" t="s">
        <v>1305</v>
      </c>
      <c r="D98" s="82">
        <v>153.19999999999999</v>
      </c>
      <c r="E98" s="82">
        <v>91.77</v>
      </c>
      <c r="F98" s="82">
        <f>42.842*2</f>
        <v>85.683999999999997</v>
      </c>
      <c r="G98" s="82"/>
      <c r="H98" s="82"/>
      <c r="I98" s="82"/>
      <c r="J98" s="82">
        <v>43.33</v>
      </c>
      <c r="K98" s="82">
        <v>24.87</v>
      </c>
      <c r="L98" s="82">
        <v>18.170000000000002</v>
      </c>
      <c r="M98" s="82">
        <v>10.23</v>
      </c>
      <c r="N98" s="82"/>
      <c r="O98" s="82"/>
      <c r="P98" s="82"/>
      <c r="Q98" s="82"/>
      <c r="R98" s="82">
        <v>17.89</v>
      </c>
      <c r="S98" s="82">
        <v>4.5999999999999996</v>
      </c>
      <c r="T98" s="82">
        <v>3.43</v>
      </c>
      <c r="U98" s="82">
        <v>8.4600000000000009</v>
      </c>
      <c r="V98" s="82">
        <v>5.44</v>
      </c>
      <c r="W98" s="82">
        <v>7.97</v>
      </c>
      <c r="X98" s="82">
        <v>2.95</v>
      </c>
      <c r="Y98" s="82">
        <v>9.84</v>
      </c>
      <c r="Z98" s="82">
        <v>3.42</v>
      </c>
      <c r="AA98" s="82">
        <v>14.41</v>
      </c>
      <c r="AB98" s="82">
        <v>7.18</v>
      </c>
      <c r="AC98" s="82">
        <v>9.5</v>
      </c>
      <c r="AD98" s="82">
        <v>7.02</v>
      </c>
      <c r="AE98" s="82">
        <v>11.23</v>
      </c>
      <c r="AF98" s="82">
        <v>6</v>
      </c>
      <c r="AG98" s="82">
        <v>9.3699999999999992</v>
      </c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</row>
    <row r="99" spans="1:51" s="81" customFormat="1" x14ac:dyDescent="0.3">
      <c r="A99" s="79" t="s">
        <v>1306</v>
      </c>
      <c r="B99" s="80" t="s">
        <v>495</v>
      </c>
      <c r="C99" s="81" t="s">
        <v>1291</v>
      </c>
      <c r="D99" s="82">
        <v>179.5</v>
      </c>
      <c r="E99" s="82">
        <v>108.94</v>
      </c>
      <c r="F99" s="82">
        <v>97.65</v>
      </c>
      <c r="G99" s="82">
        <v>29.17</v>
      </c>
      <c r="H99" s="82">
        <v>30.46</v>
      </c>
      <c r="I99" s="82">
        <v>54.24</v>
      </c>
      <c r="J99" s="82">
        <v>52.06</v>
      </c>
      <c r="K99" s="82">
        <v>31.88</v>
      </c>
      <c r="L99" s="82">
        <v>22.27</v>
      </c>
      <c r="M99" s="82">
        <v>12.99</v>
      </c>
      <c r="N99" s="82">
        <v>134.07</v>
      </c>
      <c r="O99" s="82">
        <v>50.77</v>
      </c>
      <c r="P99" s="82">
        <v>20.04</v>
      </c>
      <c r="Q99" s="82">
        <v>18.82</v>
      </c>
      <c r="R99" s="82">
        <v>22.25</v>
      </c>
      <c r="S99" s="82">
        <v>5.4</v>
      </c>
      <c r="T99" s="82">
        <v>4.32</v>
      </c>
      <c r="U99" s="82">
        <v>10.62</v>
      </c>
      <c r="V99" s="82">
        <v>6.87</v>
      </c>
      <c r="W99" s="82">
        <v>10.039999999999999</v>
      </c>
      <c r="X99" s="82">
        <v>3.87</v>
      </c>
      <c r="Y99" s="82">
        <v>11.12</v>
      </c>
      <c r="Z99" s="82">
        <v>4.24</v>
      </c>
      <c r="AA99" s="82">
        <v>17.05</v>
      </c>
      <c r="AB99" s="82">
        <v>7.77</v>
      </c>
      <c r="AC99" s="82">
        <v>9.9</v>
      </c>
      <c r="AD99" s="82">
        <v>8.7200000000000006</v>
      </c>
      <c r="AE99" s="82">
        <v>14.03</v>
      </c>
      <c r="AF99" s="82">
        <v>6.96</v>
      </c>
      <c r="AG99" s="82">
        <v>11.36</v>
      </c>
      <c r="AH99" s="82">
        <v>10.74</v>
      </c>
      <c r="AI99" s="82">
        <v>7.61</v>
      </c>
      <c r="AJ99" s="82">
        <v>10.16</v>
      </c>
      <c r="AK99" s="82">
        <v>4.17</v>
      </c>
      <c r="AL99" s="82">
        <v>11.22</v>
      </c>
      <c r="AM99" s="82">
        <v>4.13</v>
      </c>
      <c r="AN99" s="82">
        <v>12.2</v>
      </c>
      <c r="AO99" s="82">
        <v>5.46</v>
      </c>
      <c r="AP99" s="82">
        <v>17.98</v>
      </c>
      <c r="AQ99" s="82">
        <v>11.91</v>
      </c>
      <c r="AR99" s="82">
        <v>7.28</v>
      </c>
      <c r="AS99" s="82">
        <v>8.7100000000000009</v>
      </c>
      <c r="AT99" s="82">
        <v>6.44</v>
      </c>
      <c r="AU99" s="82">
        <v>4.49</v>
      </c>
      <c r="AV99" s="82">
        <v>4.0999999999999996</v>
      </c>
    </row>
    <row r="100" spans="1:51" s="81" customFormat="1" x14ac:dyDescent="0.3">
      <c r="A100" s="79" t="s">
        <v>1307</v>
      </c>
      <c r="B100" s="80" t="s">
        <v>495</v>
      </c>
      <c r="C100" s="81" t="s">
        <v>1281</v>
      </c>
      <c r="D100" s="82">
        <v>175.6</v>
      </c>
      <c r="E100" s="82">
        <v>106.88</v>
      </c>
      <c r="F100" s="82">
        <v>97.24</v>
      </c>
      <c r="G100" s="82">
        <v>27.78</v>
      </c>
      <c r="H100" s="82">
        <v>29.69</v>
      </c>
      <c r="I100" s="82">
        <v>52.46</v>
      </c>
      <c r="J100" s="82">
        <v>51.8</v>
      </c>
      <c r="K100" s="82">
        <v>30.43</v>
      </c>
      <c r="L100" s="82">
        <v>22.3</v>
      </c>
      <c r="M100" s="82">
        <v>14.23</v>
      </c>
      <c r="N100" s="82">
        <v>133.24</v>
      </c>
      <c r="O100" s="82">
        <v>46.39</v>
      </c>
      <c r="P100" s="82">
        <v>18.75</v>
      </c>
      <c r="Q100" s="82">
        <v>18.18</v>
      </c>
      <c r="R100" s="82">
        <v>20.78</v>
      </c>
      <c r="S100" s="82">
        <v>5.01</v>
      </c>
      <c r="T100" s="82">
        <v>4.3099999999999996</v>
      </c>
      <c r="U100" s="82">
        <v>8.99</v>
      </c>
      <c r="V100" s="82">
        <v>5.91</v>
      </c>
      <c r="W100" s="82">
        <v>9.41</v>
      </c>
      <c r="X100" s="82">
        <v>3.46</v>
      </c>
      <c r="Y100" s="82">
        <v>11.21</v>
      </c>
      <c r="Z100" s="82">
        <v>3.47</v>
      </c>
      <c r="AA100" s="82">
        <v>16.04</v>
      </c>
      <c r="AB100" s="82">
        <v>7.57</v>
      </c>
      <c r="AC100" s="82">
        <v>9.5</v>
      </c>
      <c r="AD100" s="82">
        <v>7.91</v>
      </c>
      <c r="AE100" s="82">
        <v>12.7</v>
      </c>
      <c r="AF100" s="82">
        <v>6.68</v>
      </c>
      <c r="AG100" s="82">
        <v>10.6</v>
      </c>
      <c r="AH100" s="82">
        <v>9.27</v>
      </c>
      <c r="AI100" s="82">
        <v>5.55</v>
      </c>
      <c r="AJ100" s="82">
        <v>9.0399999999999991</v>
      </c>
      <c r="AK100" s="82">
        <v>3.69</v>
      </c>
      <c r="AL100" s="82">
        <v>10.65</v>
      </c>
      <c r="AM100" s="82">
        <v>3.95</v>
      </c>
      <c r="AN100" s="82">
        <v>10.85</v>
      </c>
      <c r="AO100" s="82">
        <v>4.4400000000000004</v>
      </c>
      <c r="AP100" s="82">
        <v>15.98</v>
      </c>
      <c r="AQ100" s="82">
        <v>11.4</v>
      </c>
      <c r="AR100" s="82">
        <v>6.44</v>
      </c>
      <c r="AS100" s="82">
        <v>8.52</v>
      </c>
      <c r="AT100" s="82">
        <v>6.13</v>
      </c>
      <c r="AU100" s="82">
        <v>4.33</v>
      </c>
      <c r="AV100" s="82">
        <v>3.83</v>
      </c>
    </row>
    <row r="101" spans="1:51" s="81" customFormat="1" x14ac:dyDescent="0.3">
      <c r="A101" s="79" t="s">
        <v>1308</v>
      </c>
      <c r="B101" s="80" t="s">
        <v>495</v>
      </c>
      <c r="C101" s="81" t="s">
        <v>1309</v>
      </c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>
        <v>21.48</v>
      </c>
      <c r="S101" s="82">
        <v>5.57</v>
      </c>
      <c r="T101" s="82">
        <v>4.1100000000000003</v>
      </c>
      <c r="U101" s="82"/>
      <c r="V101" s="82"/>
      <c r="W101" s="82">
        <v>10.029999999999999</v>
      </c>
      <c r="X101" s="82">
        <v>3.8</v>
      </c>
      <c r="Y101" s="82">
        <v>10.61</v>
      </c>
      <c r="Z101" s="82">
        <v>4.2300000000000004</v>
      </c>
      <c r="AA101" s="82">
        <v>17.02</v>
      </c>
      <c r="AB101" s="82">
        <v>8.4600000000000009</v>
      </c>
      <c r="AC101" s="82">
        <v>10.7</v>
      </c>
      <c r="AD101" s="82">
        <v>7.78</v>
      </c>
      <c r="AE101" s="82">
        <v>13.25</v>
      </c>
      <c r="AF101" s="82">
        <v>7.09</v>
      </c>
      <c r="AG101" s="82">
        <v>11.27</v>
      </c>
      <c r="AH101" s="82"/>
      <c r="AI101" s="82"/>
      <c r="AJ101" s="82">
        <v>9.26</v>
      </c>
      <c r="AK101" s="82">
        <v>4.2699999999999996</v>
      </c>
      <c r="AL101" s="82">
        <v>10.77</v>
      </c>
      <c r="AM101" s="82">
        <v>4.05</v>
      </c>
      <c r="AN101" s="82">
        <v>11.49</v>
      </c>
      <c r="AO101" s="82">
        <v>4.93</v>
      </c>
      <c r="AP101" s="82">
        <v>17.829999999999998</v>
      </c>
      <c r="AQ101" s="82">
        <v>12.48</v>
      </c>
      <c r="AR101" s="82">
        <v>7.09</v>
      </c>
      <c r="AS101" s="82">
        <v>9.3000000000000007</v>
      </c>
      <c r="AT101" s="82">
        <v>6.19</v>
      </c>
      <c r="AU101" s="82">
        <v>4.46</v>
      </c>
      <c r="AV101" s="82">
        <v>4.12</v>
      </c>
    </row>
    <row r="102" spans="1:51" s="81" customFormat="1" x14ac:dyDescent="0.3">
      <c r="A102" s="79" t="s">
        <v>1310</v>
      </c>
      <c r="B102" s="80" t="s">
        <v>495</v>
      </c>
      <c r="C102" s="81" t="s">
        <v>1311</v>
      </c>
      <c r="D102" s="82">
        <v>174.7</v>
      </c>
      <c r="E102" s="82">
        <v>106.06</v>
      </c>
      <c r="F102" s="82">
        <v>91.5</v>
      </c>
      <c r="G102" s="82">
        <v>28.08</v>
      </c>
      <c r="H102" s="82">
        <v>27.36</v>
      </c>
      <c r="I102" s="82">
        <v>53.52</v>
      </c>
      <c r="J102" s="82">
        <v>49.35</v>
      </c>
      <c r="K102" s="82">
        <v>27.93</v>
      </c>
      <c r="L102" s="82">
        <v>23.81</v>
      </c>
      <c r="M102" s="82">
        <v>16.37</v>
      </c>
      <c r="N102" s="82">
        <v>127.61</v>
      </c>
      <c r="O102" s="82">
        <v>44.21</v>
      </c>
      <c r="P102" s="82">
        <v>18.47</v>
      </c>
      <c r="Q102" s="82">
        <v>17.28</v>
      </c>
      <c r="R102" s="82">
        <v>20.61</v>
      </c>
      <c r="S102" s="82">
        <v>5.17</v>
      </c>
      <c r="T102" s="82">
        <v>4.01</v>
      </c>
      <c r="U102" s="82">
        <v>8.83</v>
      </c>
      <c r="V102" s="82">
        <v>6.05</v>
      </c>
      <c r="W102" s="82">
        <v>8.85</v>
      </c>
      <c r="X102" s="82">
        <v>3.38</v>
      </c>
      <c r="Y102" s="82">
        <v>10.49</v>
      </c>
      <c r="Z102" s="82">
        <v>4.07</v>
      </c>
      <c r="AA102" s="82">
        <v>16.32</v>
      </c>
      <c r="AB102" s="82">
        <v>8.3699999999999992</v>
      </c>
      <c r="AC102" s="82">
        <v>9.76</v>
      </c>
      <c r="AD102" s="82">
        <v>7.67</v>
      </c>
      <c r="AE102" s="82">
        <v>12.81</v>
      </c>
      <c r="AF102" s="82">
        <v>6.61</v>
      </c>
      <c r="AG102" s="82">
        <v>10.66</v>
      </c>
      <c r="AH102" s="82">
        <v>9.33</v>
      </c>
      <c r="AI102" s="82">
        <v>6.45</v>
      </c>
      <c r="AJ102" s="82">
        <v>9.16</v>
      </c>
      <c r="AK102" s="82">
        <v>3.54</v>
      </c>
      <c r="AL102" s="82">
        <v>10.16</v>
      </c>
      <c r="AM102" s="82">
        <v>3.8</v>
      </c>
      <c r="AN102" s="82">
        <v>10.61</v>
      </c>
      <c r="AO102" s="82">
        <v>4.54</v>
      </c>
      <c r="AP102" s="82">
        <v>16.98</v>
      </c>
      <c r="AQ102" s="82">
        <v>11.66</v>
      </c>
      <c r="AR102" s="82">
        <v>6.47</v>
      </c>
      <c r="AS102" s="82">
        <v>8.9600000000000009</v>
      </c>
      <c r="AT102" s="82">
        <v>6.36</v>
      </c>
      <c r="AU102" s="82"/>
      <c r="AV102" s="82"/>
    </row>
    <row r="103" spans="1:51" s="81" customFormat="1" x14ac:dyDescent="0.3">
      <c r="A103" s="79" t="s">
        <v>1312</v>
      </c>
      <c r="B103" s="80" t="s">
        <v>495</v>
      </c>
      <c r="C103" s="81" t="s">
        <v>1313</v>
      </c>
      <c r="D103" s="82">
        <v>149.62</v>
      </c>
      <c r="E103" s="82">
        <v>91.08</v>
      </c>
      <c r="F103" s="82">
        <v>79.25</v>
      </c>
      <c r="G103" s="82">
        <v>28.32</v>
      </c>
      <c r="H103" s="82">
        <v>26.98</v>
      </c>
      <c r="I103" s="82">
        <v>49.41</v>
      </c>
      <c r="J103" s="82">
        <v>45.98</v>
      </c>
      <c r="K103" s="82">
        <v>25.79</v>
      </c>
      <c r="L103" s="82">
        <v>20.53</v>
      </c>
      <c r="M103" s="82">
        <v>11.88</v>
      </c>
      <c r="N103" s="82">
        <v>112.27</v>
      </c>
      <c r="O103" s="82">
        <v>38.67</v>
      </c>
      <c r="P103" s="82">
        <v>16.23</v>
      </c>
      <c r="Q103" s="82">
        <v>15.33</v>
      </c>
      <c r="R103" s="82">
        <v>19.222000000000001</v>
      </c>
      <c r="S103" s="82">
        <v>4.76</v>
      </c>
      <c r="T103" s="82">
        <v>3.96</v>
      </c>
      <c r="U103" s="82">
        <v>8.59</v>
      </c>
      <c r="V103" s="82">
        <v>5.28</v>
      </c>
      <c r="W103" s="82">
        <v>8.42</v>
      </c>
      <c r="X103" s="82">
        <v>3.21</v>
      </c>
      <c r="Y103" s="82">
        <v>10.050000000000001</v>
      </c>
      <c r="Z103" s="82">
        <v>3.9</v>
      </c>
      <c r="AA103" s="82">
        <v>15.95</v>
      </c>
      <c r="AB103" s="82">
        <v>7.16</v>
      </c>
      <c r="AC103" s="82">
        <v>9.35</v>
      </c>
      <c r="AD103" s="82">
        <v>7.36</v>
      </c>
      <c r="AE103" s="82">
        <v>12.7</v>
      </c>
      <c r="AF103" s="82">
        <v>5.89</v>
      </c>
      <c r="AG103" s="82">
        <v>7.67</v>
      </c>
      <c r="AH103" s="82">
        <v>9.83</v>
      </c>
      <c r="AI103" s="82">
        <v>6.01</v>
      </c>
      <c r="AJ103" s="82">
        <v>9.1300000000000008</v>
      </c>
      <c r="AK103" s="82">
        <v>3.31</v>
      </c>
      <c r="AL103" s="82">
        <v>9.91</v>
      </c>
      <c r="AM103" s="82">
        <v>3.49</v>
      </c>
      <c r="AN103" s="82">
        <v>10.38</v>
      </c>
      <c r="AO103" s="82">
        <v>4.5</v>
      </c>
      <c r="AP103" s="82">
        <v>16.27</v>
      </c>
      <c r="AQ103" s="82">
        <v>11.07</v>
      </c>
      <c r="AR103" s="82">
        <v>6.29</v>
      </c>
      <c r="AS103" s="82">
        <v>8.01</v>
      </c>
      <c r="AT103" s="82">
        <v>6.1</v>
      </c>
      <c r="AU103" s="82">
        <v>3.95</v>
      </c>
      <c r="AV103" s="82">
        <v>3.53</v>
      </c>
    </row>
    <row r="104" spans="1:51" s="81" customFormat="1" x14ac:dyDescent="0.3">
      <c r="A104" s="79" t="s">
        <v>1314</v>
      </c>
      <c r="B104" s="80" t="s">
        <v>495</v>
      </c>
      <c r="C104" s="81" t="s">
        <v>1269</v>
      </c>
      <c r="D104" s="82">
        <v>173.8</v>
      </c>
      <c r="E104" s="82">
        <v>104.72</v>
      </c>
      <c r="F104" s="82">
        <v>91.39</v>
      </c>
      <c r="G104" s="82">
        <v>28.93</v>
      </c>
      <c r="H104" s="82">
        <v>30.36</v>
      </c>
      <c r="I104" s="82">
        <v>56.08</v>
      </c>
      <c r="J104" s="82">
        <v>48.04</v>
      </c>
      <c r="K104" s="82">
        <v>29.17</v>
      </c>
      <c r="L104" s="82">
        <v>23.07</v>
      </c>
      <c r="M104" s="82">
        <v>14.24</v>
      </c>
      <c r="N104" s="82">
        <v>130.83000000000001</v>
      </c>
      <c r="O104" s="82">
        <v>47.55</v>
      </c>
      <c r="P104" s="82">
        <v>18.27</v>
      </c>
      <c r="Q104" s="82">
        <v>17.940000000000001</v>
      </c>
      <c r="R104" s="82">
        <v>22.24</v>
      </c>
      <c r="S104" s="82">
        <v>5.41</v>
      </c>
      <c r="T104" s="82">
        <v>4.21</v>
      </c>
      <c r="U104" s="82">
        <v>8.7799999999999994</v>
      </c>
      <c r="V104" s="82">
        <v>5.81</v>
      </c>
      <c r="W104" s="82">
        <v>8.9</v>
      </c>
      <c r="X104" s="82">
        <v>3.49</v>
      </c>
      <c r="Y104" s="82">
        <v>10.55</v>
      </c>
      <c r="Z104" s="82">
        <v>4.0199999999999996</v>
      </c>
      <c r="AA104" s="82">
        <v>15.67</v>
      </c>
      <c r="AB104" s="82">
        <v>8.0399999999999991</v>
      </c>
      <c r="AC104" s="82">
        <v>9.4499999999999993</v>
      </c>
      <c r="AD104" s="82">
        <v>7.88</v>
      </c>
      <c r="AE104" s="82">
        <v>13.23</v>
      </c>
      <c r="AF104" s="82">
        <v>6.77</v>
      </c>
      <c r="AG104" s="82">
        <v>10.93</v>
      </c>
      <c r="AH104" s="82">
        <v>9.5399999999999991</v>
      </c>
      <c r="AI104" s="82">
        <v>6.72</v>
      </c>
      <c r="AJ104" s="82">
        <v>9.16</v>
      </c>
      <c r="AK104" s="82">
        <v>3.81</v>
      </c>
      <c r="AL104" s="82">
        <v>9.99</v>
      </c>
      <c r="AM104" s="82">
        <v>3.99</v>
      </c>
      <c r="AN104" s="82">
        <v>10.44</v>
      </c>
      <c r="AO104" s="82">
        <v>4.46</v>
      </c>
      <c r="AP104" s="82">
        <v>16.829999999999998</v>
      </c>
      <c r="AQ104" s="82">
        <v>11.91</v>
      </c>
      <c r="AR104" s="82">
        <v>7.01</v>
      </c>
      <c r="AS104" s="82">
        <v>8.74</v>
      </c>
      <c r="AT104" s="82">
        <v>6.51</v>
      </c>
      <c r="AU104" s="82">
        <v>4.3600000000000003</v>
      </c>
      <c r="AV104" s="82">
        <v>4.2699999999999996</v>
      </c>
    </row>
    <row r="105" spans="1:51" s="81" customFormat="1" x14ac:dyDescent="0.3">
      <c r="A105" s="79" t="s">
        <v>1315</v>
      </c>
      <c r="B105" s="80" t="s">
        <v>495</v>
      </c>
      <c r="C105" s="81" t="s">
        <v>1269</v>
      </c>
      <c r="D105" s="82">
        <v>150.75</v>
      </c>
      <c r="E105" s="82">
        <v>91.69</v>
      </c>
      <c r="F105" s="82">
        <v>83.01</v>
      </c>
      <c r="G105" s="82">
        <v>27.44</v>
      </c>
      <c r="H105" s="82">
        <v>30.91</v>
      </c>
      <c r="I105" s="82">
        <v>49.47</v>
      </c>
      <c r="J105" s="82">
        <v>42.62</v>
      </c>
      <c r="K105" s="82">
        <v>24.95</v>
      </c>
      <c r="L105" s="82">
        <v>19.89</v>
      </c>
      <c r="M105" s="82">
        <v>11.25</v>
      </c>
      <c r="N105" s="82">
        <v>113.48</v>
      </c>
      <c r="O105" s="82">
        <v>38.85</v>
      </c>
      <c r="P105" s="82">
        <v>15.21</v>
      </c>
      <c r="Q105" s="82">
        <v>14.59</v>
      </c>
      <c r="R105" s="82">
        <v>18.010000000000002</v>
      </c>
      <c r="S105" s="82">
        <v>4.28</v>
      </c>
      <c r="T105" s="82">
        <v>3.49</v>
      </c>
      <c r="U105" s="82">
        <v>7.18</v>
      </c>
      <c r="V105" s="82">
        <v>5.09</v>
      </c>
      <c r="W105" s="82">
        <v>7.85</v>
      </c>
      <c r="X105" s="82">
        <v>2.95</v>
      </c>
      <c r="Y105" s="82">
        <v>8.59</v>
      </c>
      <c r="Z105" s="82">
        <v>3.45</v>
      </c>
      <c r="AA105" s="82">
        <v>15.02</v>
      </c>
      <c r="AB105" s="82">
        <v>6.68</v>
      </c>
      <c r="AC105" s="82">
        <v>8.3000000000000007</v>
      </c>
      <c r="AD105" s="82">
        <v>7.28</v>
      </c>
      <c r="AE105" s="82">
        <v>11.04</v>
      </c>
      <c r="AF105" s="82">
        <v>5.93</v>
      </c>
      <c r="AG105" s="82">
        <v>8.59</v>
      </c>
      <c r="AH105" s="82">
        <v>7.69</v>
      </c>
      <c r="AI105" s="82">
        <v>5.92</v>
      </c>
      <c r="AJ105" s="82">
        <v>7.63</v>
      </c>
      <c r="AK105" s="82">
        <v>3.25</v>
      </c>
      <c r="AL105" s="82">
        <v>8.8000000000000007</v>
      </c>
      <c r="AM105" s="82">
        <v>3.38</v>
      </c>
      <c r="AN105" s="82">
        <v>8.9</v>
      </c>
      <c r="AO105" s="82">
        <v>3.73</v>
      </c>
      <c r="AP105" s="82">
        <v>14.74</v>
      </c>
      <c r="AQ105" s="82">
        <v>10.87</v>
      </c>
      <c r="AR105" s="82">
        <v>6.13</v>
      </c>
      <c r="AS105" s="82">
        <v>7.94</v>
      </c>
      <c r="AT105" s="82">
        <v>5.33</v>
      </c>
      <c r="AU105" s="82">
        <v>4.82</v>
      </c>
      <c r="AV105" s="82">
        <v>4</v>
      </c>
    </row>
    <row r="106" spans="1:51" s="81" customFormat="1" x14ac:dyDescent="0.3">
      <c r="A106" s="79" t="s">
        <v>1316</v>
      </c>
      <c r="B106" s="80" t="s">
        <v>495</v>
      </c>
      <c r="C106" s="81" t="s">
        <v>1269</v>
      </c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>
        <v>21.86</v>
      </c>
      <c r="S106" s="82">
        <v>5.88</v>
      </c>
      <c r="T106" s="82">
        <v>4.4800000000000004</v>
      </c>
      <c r="U106" s="82"/>
      <c r="V106" s="82"/>
      <c r="W106" s="82">
        <v>9.99</v>
      </c>
      <c r="X106" s="82">
        <v>4.01</v>
      </c>
      <c r="Y106" s="82">
        <v>10.039999999999999</v>
      </c>
      <c r="Z106" s="82">
        <v>4.13</v>
      </c>
      <c r="AA106" s="82">
        <v>17.260000000000002</v>
      </c>
      <c r="AB106" s="82">
        <v>8.07</v>
      </c>
      <c r="AC106" s="82">
        <v>11.04</v>
      </c>
      <c r="AD106" s="82">
        <v>5.56</v>
      </c>
      <c r="AE106" s="82">
        <v>13.44</v>
      </c>
      <c r="AF106" s="82">
        <v>6.88</v>
      </c>
      <c r="AG106" s="82">
        <v>10.49</v>
      </c>
      <c r="AH106" s="82"/>
      <c r="AI106" s="82"/>
      <c r="AJ106" s="82">
        <v>10.27</v>
      </c>
      <c r="AK106" s="82">
        <v>4.1100000000000003</v>
      </c>
      <c r="AL106" s="82">
        <v>10.86</v>
      </c>
      <c r="AM106" s="82">
        <v>3.85</v>
      </c>
      <c r="AN106" s="82">
        <v>11.7</v>
      </c>
      <c r="AO106" s="82">
        <v>5.0599999999999996</v>
      </c>
      <c r="AP106" s="82">
        <v>17.87</v>
      </c>
      <c r="AQ106" s="82">
        <v>12.57</v>
      </c>
      <c r="AR106" s="82">
        <v>6.89</v>
      </c>
      <c r="AS106" s="82">
        <v>9.26</v>
      </c>
      <c r="AT106" s="82">
        <v>6.59</v>
      </c>
      <c r="AU106" s="82"/>
      <c r="AV106" s="82"/>
    </row>
    <row r="107" spans="1:51" s="81" customFormat="1" x14ac:dyDescent="0.3">
      <c r="A107" s="79" t="s">
        <v>1317</v>
      </c>
      <c r="B107" s="80" t="s">
        <v>495</v>
      </c>
      <c r="C107" s="81" t="s">
        <v>1269</v>
      </c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>
        <v>23.31</v>
      </c>
      <c r="S107" s="82">
        <v>5.4</v>
      </c>
      <c r="T107" s="82">
        <v>4.05</v>
      </c>
      <c r="U107" s="82"/>
      <c r="V107" s="82"/>
      <c r="W107" s="82">
        <v>9.43</v>
      </c>
      <c r="X107" s="82">
        <v>3.41</v>
      </c>
      <c r="Y107" s="82">
        <v>10.9</v>
      </c>
      <c r="Z107" s="82">
        <v>3.59</v>
      </c>
      <c r="AA107" s="82">
        <v>16.23</v>
      </c>
      <c r="AB107" s="82">
        <v>7.65</v>
      </c>
      <c r="AC107" s="82">
        <v>10.01</v>
      </c>
      <c r="AD107" s="82">
        <v>8.14</v>
      </c>
      <c r="AE107" s="82">
        <v>12.87</v>
      </c>
      <c r="AF107" s="82">
        <v>6.76</v>
      </c>
      <c r="AG107" s="82">
        <v>9.6999999999999993</v>
      </c>
      <c r="AH107" s="82">
        <v>10.5</v>
      </c>
      <c r="AI107" s="82">
        <v>7.6</v>
      </c>
      <c r="AJ107" s="82">
        <v>9.7100000000000009</v>
      </c>
      <c r="AK107" s="82">
        <v>3.74</v>
      </c>
      <c r="AL107" s="82">
        <v>10.53</v>
      </c>
      <c r="AM107" s="82">
        <v>3.91</v>
      </c>
      <c r="AN107" s="82">
        <v>11</v>
      </c>
      <c r="AO107" s="82">
        <v>4.4800000000000004</v>
      </c>
      <c r="AP107" s="82">
        <v>15.79</v>
      </c>
      <c r="AQ107" s="82">
        <v>11.05</v>
      </c>
      <c r="AR107" s="82">
        <v>6.95</v>
      </c>
      <c r="AS107" s="82">
        <v>8.4700000000000006</v>
      </c>
      <c r="AT107" s="82">
        <v>5.81</v>
      </c>
      <c r="AU107" s="82">
        <v>3.96</v>
      </c>
      <c r="AV107" s="82">
        <v>3.87</v>
      </c>
    </row>
    <row r="108" spans="1:51" s="81" customFormat="1" x14ac:dyDescent="0.3">
      <c r="A108" s="79" t="s">
        <v>1318</v>
      </c>
      <c r="B108" s="80" t="s">
        <v>495</v>
      </c>
      <c r="C108" s="81" t="s">
        <v>1319</v>
      </c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>
        <v>19.940000000000001</v>
      </c>
      <c r="S108" s="82">
        <v>5.28</v>
      </c>
      <c r="T108" s="82">
        <v>4</v>
      </c>
      <c r="U108" s="82"/>
      <c r="V108" s="82"/>
      <c r="W108" s="82">
        <v>9.02</v>
      </c>
      <c r="X108" s="82">
        <v>3.4</v>
      </c>
      <c r="Y108" s="82">
        <v>10.42</v>
      </c>
      <c r="Z108" s="82">
        <v>3.65</v>
      </c>
      <c r="AA108" s="82">
        <v>16.04</v>
      </c>
      <c r="AB108" s="82">
        <v>7.74</v>
      </c>
      <c r="AC108" s="82">
        <v>10.41</v>
      </c>
      <c r="AD108" s="82">
        <v>7.77</v>
      </c>
      <c r="AE108" s="82">
        <v>12.25</v>
      </c>
      <c r="AF108" s="82">
        <v>6.71</v>
      </c>
      <c r="AG108" s="82">
        <v>9.8000000000000007</v>
      </c>
      <c r="AH108" s="82"/>
      <c r="AI108" s="82"/>
      <c r="AJ108" s="82">
        <v>9.0299999999999994</v>
      </c>
      <c r="AK108" s="82">
        <v>3.71</v>
      </c>
      <c r="AL108" s="82">
        <v>10.07</v>
      </c>
      <c r="AM108" s="82">
        <v>3.61</v>
      </c>
      <c r="AN108" s="82">
        <v>10.25</v>
      </c>
      <c r="AO108" s="82">
        <v>4.2699999999999996</v>
      </c>
      <c r="AP108" s="82">
        <v>15.74</v>
      </c>
      <c r="AQ108" s="82">
        <v>11.1</v>
      </c>
      <c r="AR108" s="82">
        <v>6.91</v>
      </c>
      <c r="AS108" s="82">
        <v>9.11</v>
      </c>
      <c r="AT108" s="82">
        <v>6.16</v>
      </c>
      <c r="AU108" s="82"/>
      <c r="AV108" s="82"/>
    </row>
    <row r="109" spans="1:51" s="81" customFormat="1" x14ac:dyDescent="0.3">
      <c r="A109" s="79" t="s">
        <v>1320</v>
      </c>
      <c r="B109" s="80" t="s">
        <v>495</v>
      </c>
      <c r="C109" s="81" t="s">
        <v>1321</v>
      </c>
      <c r="D109" s="82">
        <v>169.6</v>
      </c>
      <c r="E109" s="82">
        <v>103.63</v>
      </c>
      <c r="F109" s="82">
        <v>92.03</v>
      </c>
      <c r="G109" s="82">
        <v>27.98</v>
      </c>
      <c r="H109" s="82">
        <v>31.38</v>
      </c>
      <c r="I109" s="82">
        <v>53.2</v>
      </c>
      <c r="J109" s="82">
        <v>48.47</v>
      </c>
      <c r="K109" s="82">
        <v>28.43</v>
      </c>
      <c r="L109" s="82">
        <v>22.01</v>
      </c>
      <c r="M109" s="82">
        <v>11.15</v>
      </c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>
        <v>16.579999999999998</v>
      </c>
      <c r="AB109" s="82">
        <v>8.18</v>
      </c>
      <c r="AC109" s="82">
        <v>11.18</v>
      </c>
      <c r="AD109" s="82">
        <v>8.92</v>
      </c>
      <c r="AE109" s="82">
        <v>13.73</v>
      </c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</row>
    <row r="110" spans="1:51" s="88" customFormat="1" x14ac:dyDescent="0.3">
      <c r="A110" s="85" t="s">
        <v>144</v>
      </c>
      <c r="B110" s="86"/>
      <c r="C110" s="87"/>
      <c r="D110" s="86">
        <f t="shared" ref="D110:AV110" si="0">AVERAGE(D3:D109)</f>
        <v>167.92543478260873</v>
      </c>
      <c r="E110" s="86">
        <f t="shared" si="0"/>
        <v>101.5895652173913</v>
      </c>
      <c r="F110" s="86">
        <f t="shared" si="0"/>
        <v>92.637393258426997</v>
      </c>
      <c r="G110" s="86">
        <f t="shared" si="0"/>
        <v>27.244361702127676</v>
      </c>
      <c r="H110" s="86">
        <f t="shared" si="0"/>
        <v>29.87096774193547</v>
      </c>
      <c r="I110" s="86">
        <f t="shared" si="0"/>
        <v>52.917032967032966</v>
      </c>
      <c r="J110" s="86">
        <f t="shared" si="0"/>
        <v>48.59515789473685</v>
      </c>
      <c r="K110" s="86">
        <f t="shared" si="0"/>
        <v>28.100891304347819</v>
      </c>
      <c r="L110" s="86">
        <f t="shared" si="0"/>
        <v>22.491827956989255</v>
      </c>
      <c r="M110" s="86">
        <f t="shared" si="0"/>
        <v>13.25881720430108</v>
      </c>
      <c r="N110" s="86">
        <f t="shared" si="0"/>
        <v>125.84105882352935</v>
      </c>
      <c r="O110" s="86">
        <f t="shared" si="0"/>
        <v>45.140344827586205</v>
      </c>
      <c r="P110" s="86">
        <f t="shared" si="0"/>
        <v>17.910804597701155</v>
      </c>
      <c r="Q110" s="86">
        <f t="shared" si="0"/>
        <v>16.965977011494257</v>
      </c>
      <c r="R110" s="86">
        <f t="shared" si="0"/>
        <v>20.496318181818182</v>
      </c>
      <c r="S110" s="86">
        <f t="shared" si="0"/>
        <v>5.2325510204081613</v>
      </c>
      <c r="T110" s="86">
        <f t="shared" si="0"/>
        <v>4.095773195876288</v>
      </c>
      <c r="U110" s="86">
        <f t="shared" si="0"/>
        <v>8.8113333333333337</v>
      </c>
      <c r="V110" s="86">
        <f t="shared" si="0"/>
        <v>5.6968131868131877</v>
      </c>
      <c r="W110" s="86">
        <f t="shared" si="0"/>
        <v>9.2033333333333314</v>
      </c>
      <c r="X110" s="86">
        <f t="shared" si="0"/>
        <v>3.4568041237113398</v>
      </c>
      <c r="Y110" s="86">
        <f t="shared" si="0"/>
        <v>10.584489795918365</v>
      </c>
      <c r="Z110" s="86">
        <f t="shared" si="0"/>
        <v>3.8208163265306117</v>
      </c>
      <c r="AA110" s="86">
        <f t="shared" si="0"/>
        <v>16.000192307692309</v>
      </c>
      <c r="AB110" s="86">
        <f t="shared" si="0"/>
        <v>7.6944230769230773</v>
      </c>
      <c r="AC110" s="86">
        <f t="shared" si="0"/>
        <v>10.037692307692303</v>
      </c>
      <c r="AD110" s="86">
        <f t="shared" si="0"/>
        <v>7.8290384615384605</v>
      </c>
      <c r="AE110" s="86">
        <f t="shared" si="0"/>
        <v>12.766538461538458</v>
      </c>
      <c r="AF110" s="86">
        <f t="shared" si="0"/>
        <v>6.610485436893204</v>
      </c>
      <c r="AG110" s="86">
        <f t="shared" si="0"/>
        <v>10.374174757281549</v>
      </c>
      <c r="AH110" s="86">
        <f t="shared" si="0"/>
        <v>9.4285882352941215</v>
      </c>
      <c r="AI110" s="86">
        <f t="shared" si="0"/>
        <v>6.2170930232558144</v>
      </c>
      <c r="AJ110" s="86">
        <f t="shared" si="0"/>
        <v>9.2014583333333313</v>
      </c>
      <c r="AK110" s="86">
        <f t="shared" si="0"/>
        <v>3.6404166666666673</v>
      </c>
      <c r="AL110" s="86">
        <f t="shared" si="0"/>
        <v>10.139894736842109</v>
      </c>
      <c r="AM110" s="86">
        <f t="shared" si="0"/>
        <v>3.768631578947367</v>
      </c>
      <c r="AN110" s="86">
        <f t="shared" si="0"/>
        <v>10.61663157894737</v>
      </c>
      <c r="AO110" s="86">
        <f t="shared" si="0"/>
        <v>4.4572631578947348</v>
      </c>
      <c r="AP110" s="86">
        <f t="shared" si="0"/>
        <v>16.607157894736837</v>
      </c>
      <c r="AQ110" s="86">
        <f t="shared" si="0"/>
        <v>11.651052631578942</v>
      </c>
      <c r="AR110" s="86">
        <f t="shared" si="0"/>
        <v>6.503473684210527</v>
      </c>
      <c r="AS110" s="86">
        <f t="shared" si="0"/>
        <v>8.4741379310344858</v>
      </c>
      <c r="AT110" s="86">
        <f t="shared" si="0"/>
        <v>5.9558620689655157</v>
      </c>
      <c r="AU110" s="86">
        <f t="shared" si="0"/>
        <v>4.1205479452054785</v>
      </c>
      <c r="AV110" s="86">
        <f t="shared" si="0"/>
        <v>3.7436986301369868</v>
      </c>
    </row>
    <row r="111" spans="1:51" s="92" customFormat="1" x14ac:dyDescent="0.3">
      <c r="A111" s="89" t="s">
        <v>96</v>
      </c>
      <c r="B111" s="90"/>
      <c r="C111" s="91"/>
      <c r="D111" s="90">
        <f t="shared" ref="D111:AV111" si="1">_xlfn.STDEV.S(D3:D109)</f>
        <v>11.396299227057133</v>
      </c>
      <c r="E111" s="90">
        <f t="shared" si="1"/>
        <v>6.4324426534719654</v>
      </c>
      <c r="F111" s="90">
        <f t="shared" si="1"/>
        <v>7.2412186845014039</v>
      </c>
      <c r="G111" s="90">
        <f t="shared" si="1"/>
        <v>1.9295771214866777</v>
      </c>
      <c r="H111" s="90">
        <f t="shared" si="1"/>
        <v>2.5519634659525985</v>
      </c>
      <c r="I111" s="90">
        <f t="shared" si="1"/>
        <v>2.4172254501140089</v>
      </c>
      <c r="J111" s="90">
        <f t="shared" si="1"/>
        <v>3.262160510797758</v>
      </c>
      <c r="K111" s="90">
        <f t="shared" si="1"/>
        <v>2.7410465854596149</v>
      </c>
      <c r="L111" s="90">
        <f t="shared" si="1"/>
        <v>1.7368587000652989</v>
      </c>
      <c r="M111" s="90">
        <f t="shared" si="1"/>
        <v>1.2420668691849412</v>
      </c>
      <c r="N111" s="90">
        <f t="shared" si="1"/>
        <v>8.5915790753739429</v>
      </c>
      <c r="O111" s="90">
        <f t="shared" si="1"/>
        <v>4.0947312852391136</v>
      </c>
      <c r="P111" s="90">
        <f t="shared" si="1"/>
        <v>1.9523618483660174</v>
      </c>
      <c r="Q111" s="90">
        <f t="shared" si="1"/>
        <v>1.7504620385208374</v>
      </c>
      <c r="R111" s="90">
        <f t="shared" si="1"/>
        <v>1.6863203466096708</v>
      </c>
      <c r="S111" s="90">
        <f t="shared" si="1"/>
        <v>0.41506504576444747</v>
      </c>
      <c r="T111" s="90">
        <f t="shared" si="1"/>
        <v>0.34442232751481389</v>
      </c>
      <c r="U111" s="90">
        <f t="shared" si="1"/>
        <v>0.86050703631670677</v>
      </c>
      <c r="V111" s="90">
        <f t="shared" si="1"/>
        <v>0.62121543788659062</v>
      </c>
      <c r="W111" s="90">
        <f t="shared" si="1"/>
        <v>0.69657155398750048</v>
      </c>
      <c r="X111" s="90">
        <f t="shared" si="1"/>
        <v>0.31707828420778233</v>
      </c>
      <c r="Y111" s="90">
        <f t="shared" si="1"/>
        <v>0.71290189959874861</v>
      </c>
      <c r="Z111" s="90">
        <f t="shared" si="1"/>
        <v>0.35825370688044944</v>
      </c>
      <c r="AA111" s="90">
        <f t="shared" si="1"/>
        <v>1.0029983987531679</v>
      </c>
      <c r="AB111" s="90">
        <f t="shared" si="1"/>
        <v>0.71596201412915583</v>
      </c>
      <c r="AC111" s="90">
        <f t="shared" si="1"/>
        <v>0.76230645262075813</v>
      </c>
      <c r="AD111" s="90">
        <f t="shared" si="1"/>
        <v>0.67092968281560428</v>
      </c>
      <c r="AE111" s="90">
        <f t="shared" si="1"/>
        <v>0.92034477418015304</v>
      </c>
      <c r="AF111" s="90">
        <f t="shared" si="1"/>
        <v>0.56621096782025893</v>
      </c>
      <c r="AG111" s="90">
        <f t="shared" si="1"/>
        <v>1.0233446933058976</v>
      </c>
      <c r="AH111" s="90">
        <f t="shared" si="1"/>
        <v>0.91935426735701986</v>
      </c>
      <c r="AI111" s="90">
        <f t="shared" si="1"/>
        <v>0.65463751313059793</v>
      </c>
      <c r="AJ111" s="90">
        <f t="shared" si="1"/>
        <v>0.67162329536518683</v>
      </c>
      <c r="AK111" s="90">
        <f t="shared" si="1"/>
        <v>0.32324315978977375</v>
      </c>
      <c r="AL111" s="90">
        <f t="shared" si="1"/>
        <v>0.63484207239824475</v>
      </c>
      <c r="AM111" s="90">
        <f t="shared" si="1"/>
        <v>0.32951160030694232</v>
      </c>
      <c r="AN111" s="90">
        <f t="shared" si="1"/>
        <v>0.68044824169841089</v>
      </c>
      <c r="AO111" s="90">
        <f t="shared" si="1"/>
        <v>0.38240961136229562</v>
      </c>
      <c r="AP111" s="90">
        <f t="shared" si="1"/>
        <v>0.99602578702614541</v>
      </c>
      <c r="AQ111" s="90">
        <f t="shared" si="1"/>
        <v>0.74938623635812862</v>
      </c>
      <c r="AR111" s="90">
        <f t="shared" si="1"/>
        <v>0.47352855723058362</v>
      </c>
      <c r="AS111" s="90">
        <f t="shared" si="1"/>
        <v>0.55343651917253245</v>
      </c>
      <c r="AT111" s="90">
        <f t="shared" si="1"/>
        <v>0.472778899413408</v>
      </c>
      <c r="AU111" s="90">
        <f t="shared" si="1"/>
        <v>0.39295847395451805</v>
      </c>
      <c r="AV111" s="90">
        <f t="shared" si="1"/>
        <v>0.35238673061675296</v>
      </c>
    </row>
    <row r="112" spans="1:51" s="94" customFormat="1" x14ac:dyDescent="0.3">
      <c r="A112" s="89" t="s">
        <v>97</v>
      </c>
      <c r="B112" s="90"/>
      <c r="C112" s="91"/>
      <c r="D112" s="90">
        <f>(D111/D110)*100</f>
        <v>6.786523579236488</v>
      </c>
      <c r="E112" s="90">
        <f t="shared" ref="E112:AV112" si="2">(E111/E110)*100</f>
        <v>6.331794648108982</v>
      </c>
      <c r="F112" s="90">
        <f t="shared" si="2"/>
        <v>7.8167340744367149</v>
      </c>
      <c r="G112" s="90">
        <f t="shared" si="2"/>
        <v>7.0824823961134875</v>
      </c>
      <c r="H112" s="90">
        <f t="shared" si="2"/>
        <v>8.5432902207916399</v>
      </c>
      <c r="I112" s="90">
        <f t="shared" si="2"/>
        <v>4.5679534822368595</v>
      </c>
      <c r="J112" s="90">
        <f t="shared" si="2"/>
        <v>6.7129332471025265</v>
      </c>
      <c r="K112" s="90">
        <f t="shared" si="2"/>
        <v>9.7543047861813399</v>
      </c>
      <c r="L112" s="90">
        <f t="shared" si="2"/>
        <v>7.722176709632782</v>
      </c>
      <c r="M112" s="90">
        <f t="shared" si="2"/>
        <v>9.3678557449455013</v>
      </c>
      <c r="N112" s="90">
        <f t="shared" si="2"/>
        <v>6.8273257994611827</v>
      </c>
      <c r="O112" s="90">
        <f t="shared" si="2"/>
        <v>9.0711121079800385</v>
      </c>
      <c r="P112" s="90">
        <f t="shared" si="2"/>
        <v>10.900469812599052</v>
      </c>
      <c r="Q112" s="90">
        <f t="shared" si="2"/>
        <v>10.317484441567492</v>
      </c>
      <c r="R112" s="90">
        <f t="shared" si="2"/>
        <v>8.2274305641174479</v>
      </c>
      <c r="S112" s="90">
        <f t="shared" si="2"/>
        <v>7.9323650002761106</v>
      </c>
      <c r="T112" s="90">
        <f t="shared" si="2"/>
        <v>8.4092138661775913</v>
      </c>
      <c r="U112" s="90">
        <f t="shared" si="2"/>
        <v>9.7659117384811989</v>
      </c>
      <c r="V112" s="90">
        <f t="shared" si="2"/>
        <v>10.904613114654374</v>
      </c>
      <c r="W112" s="90">
        <f t="shared" si="2"/>
        <v>7.5686876565103294</v>
      </c>
      <c r="X112" s="90">
        <f t="shared" si="2"/>
        <v>9.172584643510449</v>
      </c>
      <c r="Y112" s="90">
        <f t="shared" si="2"/>
        <v>6.7353449561041741</v>
      </c>
      <c r="Z112" s="90">
        <f t="shared" si="2"/>
        <v>9.3763655790738305</v>
      </c>
      <c r="AA112" s="90">
        <f t="shared" si="2"/>
        <v>6.268664647680283</v>
      </c>
      <c r="AB112" s="90">
        <f t="shared" si="2"/>
        <v>9.3049473231651554</v>
      </c>
      <c r="AC112" s="90">
        <f t="shared" si="2"/>
        <v>7.5944393318030965</v>
      </c>
      <c r="AD112" s="90">
        <f t="shared" si="2"/>
        <v>8.5697584206753525</v>
      </c>
      <c r="AE112" s="90">
        <f t="shared" si="2"/>
        <v>7.209039294033075</v>
      </c>
      <c r="AF112" s="90">
        <f t="shared" si="2"/>
        <v>8.565346270339365</v>
      </c>
      <c r="AG112" s="90">
        <f t="shared" si="2"/>
        <v>9.8643479336765587</v>
      </c>
      <c r="AH112" s="90">
        <f t="shared" si="2"/>
        <v>9.750709697084794</v>
      </c>
      <c r="AI112" s="90">
        <f t="shared" si="2"/>
        <v>10.529639989008437</v>
      </c>
      <c r="AJ112" s="90">
        <f t="shared" si="2"/>
        <v>7.2990961979597841</v>
      </c>
      <c r="AK112" s="90">
        <f t="shared" si="2"/>
        <v>8.8792901853663366</v>
      </c>
      <c r="AL112" s="90">
        <f t="shared" si="2"/>
        <v>6.2608349383709196</v>
      </c>
      <c r="AM112" s="90">
        <f t="shared" si="2"/>
        <v>8.7435344475614585</v>
      </c>
      <c r="AN112" s="90">
        <f t="shared" si="2"/>
        <v>6.4092667871015712</v>
      </c>
      <c r="AO112" s="90">
        <f t="shared" si="2"/>
        <v>8.5794712543496363</v>
      </c>
      <c r="AP112" s="90">
        <f t="shared" si="2"/>
        <v>5.9975692008191679</v>
      </c>
      <c r="AQ112" s="90">
        <f t="shared" si="2"/>
        <v>6.4319187291884408</v>
      </c>
      <c r="AR112" s="90">
        <f t="shared" si="2"/>
        <v>7.2811635784771607</v>
      </c>
      <c r="AS112" s="90">
        <f t="shared" si="2"/>
        <v>6.5308887308254056</v>
      </c>
      <c r="AT112" s="90">
        <f t="shared" si="2"/>
        <v>7.9380431235461071</v>
      </c>
      <c r="AU112" s="90">
        <f t="shared" si="2"/>
        <v>9.536558709667494</v>
      </c>
      <c r="AV112" s="90">
        <f t="shared" si="2"/>
        <v>9.4127964195627225</v>
      </c>
      <c r="AW112" s="90" t="s">
        <v>56</v>
      </c>
      <c r="AX112" s="93"/>
      <c r="AY112" s="93" t="s">
        <v>56</v>
      </c>
    </row>
    <row r="113" spans="1:48" s="92" customFormat="1" x14ac:dyDescent="0.3">
      <c r="A113" s="89" t="s">
        <v>463</v>
      </c>
      <c r="B113" s="90"/>
      <c r="C113" s="91"/>
      <c r="D113" s="86">
        <f>D112*(1+1/(4*D116))</f>
        <v>6.8049652193974568</v>
      </c>
      <c r="E113" s="86">
        <f t="shared" ref="E113:AV113" si="3">E112*(1+1/(4*E116))</f>
        <v>6.3490006118266695</v>
      </c>
      <c r="F113" s="86">
        <f t="shared" si="3"/>
        <v>7.8386911926233349</v>
      </c>
      <c r="G113" s="86">
        <f t="shared" si="3"/>
        <v>7.1013187854648532</v>
      </c>
      <c r="H113" s="86">
        <f t="shared" si="3"/>
        <v>8.5662560547184992</v>
      </c>
      <c r="I113" s="86">
        <f t="shared" si="3"/>
        <v>4.5805028049902576</v>
      </c>
      <c r="J113" s="86">
        <f t="shared" si="3"/>
        <v>6.7305988609106899</v>
      </c>
      <c r="K113" s="86">
        <f t="shared" si="3"/>
        <v>9.7808110491872675</v>
      </c>
      <c r="L113" s="86">
        <f t="shared" si="3"/>
        <v>7.7429352491748054</v>
      </c>
      <c r="M113" s="86">
        <f t="shared" si="3"/>
        <v>9.3930381528620206</v>
      </c>
      <c r="N113" s="86">
        <f t="shared" si="3"/>
        <v>6.8474061694595978</v>
      </c>
      <c r="O113" s="86">
        <f t="shared" si="3"/>
        <v>9.0971785220834285</v>
      </c>
      <c r="P113" s="86">
        <f t="shared" si="3"/>
        <v>10.931793001715715</v>
      </c>
      <c r="Q113" s="86">
        <f t="shared" si="3"/>
        <v>10.347132385365098</v>
      </c>
      <c r="R113" s="86">
        <f t="shared" si="3"/>
        <v>8.2508039464018736</v>
      </c>
      <c r="S113" s="86">
        <f t="shared" si="3"/>
        <v>7.9526006252768155</v>
      </c>
      <c r="T113" s="86">
        <f t="shared" si="3"/>
        <v>8.4308870977914516</v>
      </c>
      <c r="U113" s="86">
        <f t="shared" si="3"/>
        <v>9.7930392710880909</v>
      </c>
      <c r="V113" s="86">
        <f t="shared" si="3"/>
        <v>10.934570842991336</v>
      </c>
      <c r="W113" s="86">
        <f t="shared" si="3"/>
        <v>7.5883977806158258</v>
      </c>
      <c r="X113" s="86">
        <f t="shared" si="3"/>
        <v>9.1962253255813522</v>
      </c>
      <c r="Y113" s="86">
        <f t="shared" si="3"/>
        <v>6.7525269585432159</v>
      </c>
      <c r="Z113" s="86">
        <f t="shared" si="3"/>
        <v>9.4002848790204485</v>
      </c>
      <c r="AA113" s="86">
        <f t="shared" si="3"/>
        <v>6.2837335530833611</v>
      </c>
      <c r="AB113" s="86">
        <f t="shared" si="3"/>
        <v>9.3273149849996884</v>
      </c>
      <c r="AC113" s="86">
        <f t="shared" si="3"/>
        <v>7.6126951955814697</v>
      </c>
      <c r="AD113" s="86">
        <f t="shared" si="3"/>
        <v>8.5903588014942844</v>
      </c>
      <c r="AE113" s="86">
        <f t="shared" si="3"/>
        <v>7.2263687154129626</v>
      </c>
      <c r="AF113" s="86">
        <f t="shared" si="3"/>
        <v>8.5861359457528117</v>
      </c>
      <c r="AG113" s="86">
        <f t="shared" si="3"/>
        <v>9.8882905257485909</v>
      </c>
      <c r="AH113" s="86">
        <f t="shared" si="3"/>
        <v>9.7793882550173965</v>
      </c>
      <c r="AI113" s="86">
        <f t="shared" si="3"/>
        <v>10.560249407581136</v>
      </c>
      <c r="AJ113" s="86">
        <f t="shared" si="3"/>
        <v>7.3181042609753053</v>
      </c>
      <c r="AK113" s="86">
        <f t="shared" si="3"/>
        <v>8.9024133368907297</v>
      </c>
      <c r="AL113" s="86">
        <f t="shared" si="3"/>
        <v>6.2773108197876848</v>
      </c>
      <c r="AM113" s="86">
        <f t="shared" si="3"/>
        <v>8.7665437487392506</v>
      </c>
      <c r="AN113" s="86">
        <f t="shared" si="3"/>
        <v>6.4261332786465744</v>
      </c>
      <c r="AO113" s="86">
        <f t="shared" si="3"/>
        <v>8.6020488102821346</v>
      </c>
      <c r="AP113" s="86">
        <f>AP112*(1+1/(4*AP116))</f>
        <v>6.0133522776634285</v>
      </c>
      <c r="AQ113" s="86">
        <f t="shared" si="3"/>
        <v>6.4488448311073574</v>
      </c>
      <c r="AR113" s="86">
        <f>AR112*(1+1/(4*AR116))</f>
        <v>7.300324535262626</v>
      </c>
      <c r="AS113" s="86">
        <f t="shared" si="3"/>
        <v>6.5496556524657077</v>
      </c>
      <c r="AT113" s="86">
        <f t="shared" si="3"/>
        <v>7.9608535922919286</v>
      </c>
      <c r="AU113" s="86">
        <f t="shared" si="3"/>
        <v>9.5692181573033412</v>
      </c>
      <c r="AV113" s="86">
        <f t="shared" si="3"/>
        <v>9.4450320237393068</v>
      </c>
    </row>
    <row r="114" spans="1:48" s="92" customFormat="1" x14ac:dyDescent="0.3">
      <c r="A114" s="85" t="s">
        <v>141</v>
      </c>
      <c r="B114" s="86"/>
      <c r="C114" s="87"/>
      <c r="D114" s="90">
        <f t="shared" ref="D114:AV114" si="4">MIN(D3:D109)</f>
        <v>137.25</v>
      </c>
      <c r="E114" s="90">
        <f t="shared" si="4"/>
        <v>85.28</v>
      </c>
      <c r="F114" s="90">
        <f t="shared" si="4"/>
        <v>74.2</v>
      </c>
      <c r="G114" s="90">
        <f t="shared" si="4"/>
        <v>22.28</v>
      </c>
      <c r="H114" s="90">
        <f t="shared" si="4"/>
        <v>24.62</v>
      </c>
      <c r="I114" s="90">
        <f t="shared" si="4"/>
        <v>46.67</v>
      </c>
      <c r="J114" s="90">
        <f t="shared" si="4"/>
        <v>41.82</v>
      </c>
      <c r="K114" s="90">
        <f t="shared" si="4"/>
        <v>17.922000000000001</v>
      </c>
      <c r="L114" s="90">
        <f t="shared" si="4"/>
        <v>18.170000000000002</v>
      </c>
      <c r="M114" s="90">
        <f t="shared" si="4"/>
        <v>10.23</v>
      </c>
      <c r="N114" s="90">
        <f t="shared" si="4"/>
        <v>100.68</v>
      </c>
      <c r="O114" s="90">
        <f t="shared" si="4"/>
        <v>36.619999999999997</v>
      </c>
      <c r="P114" s="90">
        <f t="shared" si="4"/>
        <v>14</v>
      </c>
      <c r="Q114" s="90">
        <f t="shared" si="4"/>
        <v>13.31</v>
      </c>
      <c r="R114" s="90">
        <f t="shared" si="4"/>
        <v>17.420000000000002</v>
      </c>
      <c r="S114" s="90">
        <f t="shared" si="4"/>
        <v>4.1900000000000004</v>
      </c>
      <c r="T114" s="90">
        <f t="shared" si="4"/>
        <v>3.33</v>
      </c>
      <c r="U114" s="90">
        <f t="shared" si="4"/>
        <v>6.89</v>
      </c>
      <c r="V114" s="90">
        <f t="shared" si="4"/>
        <v>4.79</v>
      </c>
      <c r="W114" s="90">
        <f t="shared" si="4"/>
        <v>7.55</v>
      </c>
      <c r="X114" s="90">
        <f t="shared" si="4"/>
        <v>2.84</v>
      </c>
      <c r="Y114" s="90">
        <f t="shared" si="4"/>
        <v>8.59</v>
      </c>
      <c r="Z114" s="90">
        <f t="shared" si="4"/>
        <v>3</v>
      </c>
      <c r="AA114" s="90">
        <f t="shared" si="4"/>
        <v>13.05</v>
      </c>
      <c r="AB114" s="90">
        <f t="shared" si="4"/>
        <v>6.29</v>
      </c>
      <c r="AC114" s="90">
        <f t="shared" si="4"/>
        <v>8.09</v>
      </c>
      <c r="AD114" s="90">
        <f t="shared" si="4"/>
        <v>5.56</v>
      </c>
      <c r="AE114" s="90">
        <f t="shared" si="4"/>
        <v>10.74</v>
      </c>
      <c r="AF114" s="90">
        <f t="shared" si="4"/>
        <v>5.41</v>
      </c>
      <c r="AG114" s="90">
        <f t="shared" si="4"/>
        <v>7.67</v>
      </c>
      <c r="AH114" s="90">
        <f t="shared" si="4"/>
        <v>7.14</v>
      </c>
      <c r="AI114" s="90">
        <f t="shared" si="4"/>
        <v>4.03</v>
      </c>
      <c r="AJ114" s="90">
        <f t="shared" si="4"/>
        <v>7.37</v>
      </c>
      <c r="AK114" s="90">
        <f t="shared" si="4"/>
        <v>2.86</v>
      </c>
      <c r="AL114" s="90">
        <f t="shared" si="4"/>
        <v>8.52</v>
      </c>
      <c r="AM114" s="90">
        <f t="shared" si="4"/>
        <v>3.03</v>
      </c>
      <c r="AN114" s="90">
        <f t="shared" si="4"/>
        <v>8.9</v>
      </c>
      <c r="AO114" s="90">
        <f t="shared" si="4"/>
        <v>3.68</v>
      </c>
      <c r="AP114" s="90">
        <f t="shared" si="4"/>
        <v>14.06</v>
      </c>
      <c r="AQ114" s="90">
        <f t="shared" si="4"/>
        <v>9.92</v>
      </c>
      <c r="AR114" s="90">
        <f t="shared" si="4"/>
        <v>5.47</v>
      </c>
      <c r="AS114" s="90">
        <f t="shared" si="4"/>
        <v>7.47</v>
      </c>
      <c r="AT114" s="90">
        <f t="shared" si="4"/>
        <v>4.26</v>
      </c>
      <c r="AU114" s="90">
        <f t="shared" si="4"/>
        <v>3.35</v>
      </c>
      <c r="AV114" s="90">
        <f t="shared" si="4"/>
        <v>2.58</v>
      </c>
    </row>
    <row r="115" spans="1:48" s="92" customFormat="1" x14ac:dyDescent="0.3">
      <c r="A115" s="85" t="s">
        <v>142</v>
      </c>
      <c r="B115" s="86"/>
      <c r="C115" s="87"/>
      <c r="D115" s="90">
        <f t="shared" ref="D115:AV115" si="5">MAX(D3:D109)</f>
        <v>195.2</v>
      </c>
      <c r="E115" s="90">
        <f t="shared" si="5"/>
        <v>116.59</v>
      </c>
      <c r="F115" s="90">
        <f t="shared" si="5"/>
        <v>106.8</v>
      </c>
      <c r="G115" s="90">
        <f t="shared" si="5"/>
        <v>31.83</v>
      </c>
      <c r="H115" s="90">
        <f t="shared" si="5"/>
        <v>36.6</v>
      </c>
      <c r="I115" s="90">
        <f t="shared" si="5"/>
        <v>58.53</v>
      </c>
      <c r="J115" s="90">
        <f t="shared" si="5"/>
        <v>57.33</v>
      </c>
      <c r="K115" s="90">
        <f t="shared" si="5"/>
        <v>34.25</v>
      </c>
      <c r="L115" s="90">
        <f t="shared" si="5"/>
        <v>26.6</v>
      </c>
      <c r="M115" s="90">
        <f t="shared" si="5"/>
        <v>16.37</v>
      </c>
      <c r="N115" s="90">
        <f t="shared" si="5"/>
        <v>148.69999999999999</v>
      </c>
      <c r="O115" s="90">
        <f t="shared" si="5"/>
        <v>54.6</v>
      </c>
      <c r="P115" s="90">
        <f t="shared" si="5"/>
        <v>23.11</v>
      </c>
      <c r="Q115" s="90">
        <f t="shared" si="5"/>
        <v>22.07</v>
      </c>
      <c r="R115" s="90">
        <f t="shared" si="5"/>
        <v>25.7</v>
      </c>
      <c r="S115" s="90">
        <f t="shared" si="5"/>
        <v>6.4</v>
      </c>
      <c r="T115" s="90">
        <f t="shared" si="5"/>
        <v>5.3</v>
      </c>
      <c r="U115" s="90">
        <f t="shared" si="5"/>
        <v>11.35</v>
      </c>
      <c r="V115" s="90">
        <f t="shared" si="5"/>
        <v>8.27</v>
      </c>
      <c r="W115" s="90">
        <f t="shared" si="5"/>
        <v>10.89</v>
      </c>
      <c r="X115" s="90">
        <f t="shared" si="5"/>
        <v>4.2699999999999996</v>
      </c>
      <c r="Y115" s="90">
        <f t="shared" si="5"/>
        <v>12.5</v>
      </c>
      <c r="Z115" s="90">
        <f t="shared" si="5"/>
        <v>4.7</v>
      </c>
      <c r="AA115" s="90">
        <f t="shared" si="5"/>
        <v>18.89</v>
      </c>
      <c r="AB115" s="90">
        <f t="shared" si="5"/>
        <v>9.7799999999999994</v>
      </c>
      <c r="AC115" s="90">
        <f t="shared" si="5"/>
        <v>12.38</v>
      </c>
      <c r="AD115" s="90">
        <f t="shared" si="5"/>
        <v>9.8000000000000007</v>
      </c>
      <c r="AE115" s="90">
        <f t="shared" si="5"/>
        <v>15.75</v>
      </c>
      <c r="AF115" s="90">
        <f t="shared" si="5"/>
        <v>8.25</v>
      </c>
      <c r="AG115" s="90">
        <f t="shared" si="5"/>
        <v>15.21</v>
      </c>
      <c r="AH115" s="90">
        <f t="shared" si="5"/>
        <v>12.2</v>
      </c>
      <c r="AI115" s="90">
        <f t="shared" si="5"/>
        <v>7.66</v>
      </c>
      <c r="AJ115" s="90">
        <f t="shared" si="5"/>
        <v>10.7</v>
      </c>
      <c r="AK115" s="90">
        <f t="shared" si="5"/>
        <v>4.7</v>
      </c>
      <c r="AL115" s="90">
        <f t="shared" si="5"/>
        <v>11.5</v>
      </c>
      <c r="AM115" s="90">
        <f t="shared" si="5"/>
        <v>4.7</v>
      </c>
      <c r="AN115" s="90">
        <f t="shared" si="5"/>
        <v>12.27</v>
      </c>
      <c r="AO115" s="90">
        <f t="shared" si="5"/>
        <v>5.49</v>
      </c>
      <c r="AP115" s="90">
        <f t="shared" si="5"/>
        <v>19.7</v>
      </c>
      <c r="AQ115" s="90">
        <f t="shared" si="5"/>
        <v>13.94</v>
      </c>
      <c r="AR115" s="90">
        <f t="shared" si="5"/>
        <v>8.08</v>
      </c>
      <c r="AS115" s="90">
        <f t="shared" si="5"/>
        <v>9.65</v>
      </c>
      <c r="AT115" s="90">
        <f t="shared" si="5"/>
        <v>7</v>
      </c>
      <c r="AU115" s="90">
        <f t="shared" si="5"/>
        <v>5.0999999999999996</v>
      </c>
      <c r="AV115" s="90">
        <f t="shared" si="5"/>
        <v>4.42</v>
      </c>
    </row>
    <row r="116" spans="1:48" s="92" customFormat="1" x14ac:dyDescent="0.3">
      <c r="A116" s="85" t="s">
        <v>143</v>
      </c>
      <c r="B116" s="86"/>
      <c r="C116" s="87"/>
      <c r="D116" s="90">
        <f t="shared" ref="D116:AV116" si="6">COUNT(D3:D109)</f>
        <v>92</v>
      </c>
      <c r="E116" s="90">
        <f t="shared" si="6"/>
        <v>92</v>
      </c>
      <c r="F116" s="90">
        <f t="shared" si="6"/>
        <v>89</v>
      </c>
      <c r="G116" s="90">
        <f t="shared" si="6"/>
        <v>94</v>
      </c>
      <c r="H116" s="90">
        <f t="shared" si="6"/>
        <v>93</v>
      </c>
      <c r="I116" s="90">
        <f t="shared" si="6"/>
        <v>91</v>
      </c>
      <c r="J116" s="90">
        <f t="shared" si="6"/>
        <v>95</v>
      </c>
      <c r="K116" s="90">
        <f t="shared" si="6"/>
        <v>92</v>
      </c>
      <c r="L116" s="90">
        <f t="shared" si="6"/>
        <v>93</v>
      </c>
      <c r="M116" s="90">
        <f t="shared" si="6"/>
        <v>93</v>
      </c>
      <c r="N116" s="90">
        <f t="shared" si="6"/>
        <v>85</v>
      </c>
      <c r="O116" s="90">
        <f t="shared" si="6"/>
        <v>87</v>
      </c>
      <c r="P116" s="90">
        <f t="shared" si="6"/>
        <v>87</v>
      </c>
      <c r="Q116" s="90">
        <f t="shared" si="6"/>
        <v>87</v>
      </c>
      <c r="R116" s="90">
        <f t="shared" si="6"/>
        <v>88</v>
      </c>
      <c r="S116" s="90">
        <f t="shared" si="6"/>
        <v>98</v>
      </c>
      <c r="T116" s="90">
        <f t="shared" si="6"/>
        <v>97</v>
      </c>
      <c r="U116" s="90">
        <f t="shared" si="6"/>
        <v>90</v>
      </c>
      <c r="V116" s="90">
        <f t="shared" si="6"/>
        <v>91</v>
      </c>
      <c r="W116" s="90">
        <f t="shared" si="6"/>
        <v>96</v>
      </c>
      <c r="X116" s="90">
        <f t="shared" si="6"/>
        <v>97</v>
      </c>
      <c r="Y116" s="90">
        <f t="shared" si="6"/>
        <v>98</v>
      </c>
      <c r="Z116" s="90">
        <f t="shared" si="6"/>
        <v>98</v>
      </c>
      <c r="AA116" s="90">
        <f t="shared" si="6"/>
        <v>104</v>
      </c>
      <c r="AB116" s="90">
        <f t="shared" si="6"/>
        <v>104</v>
      </c>
      <c r="AC116" s="90">
        <f t="shared" si="6"/>
        <v>104</v>
      </c>
      <c r="AD116" s="90">
        <f t="shared" si="6"/>
        <v>104</v>
      </c>
      <c r="AE116" s="90">
        <f t="shared" si="6"/>
        <v>104</v>
      </c>
      <c r="AF116" s="90">
        <f t="shared" si="6"/>
        <v>103</v>
      </c>
      <c r="AG116" s="90">
        <f t="shared" si="6"/>
        <v>103</v>
      </c>
      <c r="AH116" s="90">
        <f t="shared" si="6"/>
        <v>85</v>
      </c>
      <c r="AI116" s="90">
        <f t="shared" si="6"/>
        <v>86</v>
      </c>
      <c r="AJ116" s="90">
        <f t="shared" si="6"/>
        <v>96</v>
      </c>
      <c r="AK116" s="90">
        <f t="shared" si="6"/>
        <v>96</v>
      </c>
      <c r="AL116" s="90">
        <f t="shared" si="6"/>
        <v>95</v>
      </c>
      <c r="AM116" s="90">
        <f t="shared" si="6"/>
        <v>95</v>
      </c>
      <c r="AN116" s="90">
        <f t="shared" si="6"/>
        <v>95</v>
      </c>
      <c r="AO116" s="90">
        <f t="shared" si="6"/>
        <v>95</v>
      </c>
      <c r="AP116" s="90">
        <f t="shared" si="6"/>
        <v>95</v>
      </c>
      <c r="AQ116" s="90">
        <f t="shared" si="6"/>
        <v>95</v>
      </c>
      <c r="AR116" s="90">
        <f t="shared" si="6"/>
        <v>95</v>
      </c>
      <c r="AS116" s="90">
        <f t="shared" si="6"/>
        <v>87</v>
      </c>
      <c r="AT116" s="90">
        <f t="shared" si="6"/>
        <v>87</v>
      </c>
      <c r="AU116" s="90">
        <f t="shared" si="6"/>
        <v>73</v>
      </c>
      <c r="AV116" s="90">
        <f t="shared" si="6"/>
        <v>73</v>
      </c>
    </row>
  </sheetData>
  <phoneticPr fontId="3" type="noConversion"/>
  <printOptions gridLines="1"/>
  <pageMargins left="0.75" right="0.75" top="1" bottom="1" header="0" footer="0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CRANEO</vt:lpstr>
      <vt:lpstr>DIENTES</vt:lpstr>
      <vt:lpstr>DENTICIÓN DECIDUA</vt:lpstr>
      <vt:lpstr>POSTCRANEO APENDICULAR</vt:lpstr>
      <vt:lpstr>POSTCRANEO AXIAL</vt:lpstr>
      <vt:lpstr>Test de Variacion</vt:lpstr>
      <vt:lpstr>CV de T. platensis + "C." gezi</vt:lpstr>
      <vt:lpstr>ESTADÍSTICA AENOCYON DIRUS</vt:lpstr>
      <vt:lpstr>Medidas L. culpaeus actuales</vt:lpstr>
      <vt:lpstr>Car. cual. L. gymnocercus</vt:lpstr>
      <vt:lpstr>Medidas Speothos venaticus</vt:lpstr>
    </vt:vector>
  </TitlesOfParts>
  <Company>---------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--------</dc:creator>
  <cp:lastModifiedBy>Usuario</cp:lastModifiedBy>
  <cp:lastPrinted>2006-06-15T20:34:16Z</cp:lastPrinted>
  <dcterms:created xsi:type="dcterms:W3CDTF">2001-04-02T09:48:53Z</dcterms:created>
  <dcterms:modified xsi:type="dcterms:W3CDTF">2023-01-13T14:37:55Z</dcterms:modified>
</cp:coreProperties>
</file>